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8" windowWidth="15120" windowHeight="8016"/>
  </bookViews>
  <sheets>
    <sheet name="1_ПМ_ТСО" sheetId="1" r:id="rId1"/>
    <sheet name="2_С1_ТСО" sheetId="2" r:id="rId2"/>
    <sheet name="3_С1_ТСО" sheetId="3" r:id="rId3"/>
  </sheets>
  <externalReferences>
    <externalReference r:id="rId4"/>
  </externalReferences>
  <definedNames>
    <definedName name="_xlnm.Print_Titles" localSheetId="0">'1_ПМ_ТСО'!$15:$16</definedName>
    <definedName name="_xlnm.Print_Area" localSheetId="0">'1_ПМ_ТСО'!$B$1:$H$423</definedName>
    <definedName name="_xlnm.Print_Area" localSheetId="1">'2_С1_ТСО'!$B$3:$G$37</definedName>
    <definedName name="_xlnm.Print_Area" localSheetId="2">'3_С1_ТСО'!$B$2:$V$44</definedName>
  </definedNames>
  <calcPr calcId="145621"/>
</workbook>
</file>

<file path=xl/calcChain.xml><?xml version="1.0" encoding="utf-8"?>
<calcChain xmlns="http://schemas.openxmlformats.org/spreadsheetml/2006/main">
  <c r="G229" i="1" l="1"/>
  <c r="H229" i="1"/>
  <c r="F229" i="1"/>
  <c r="G232" i="1"/>
  <c r="H232" i="1"/>
  <c r="F232" i="1"/>
  <c r="G224" i="1"/>
  <c r="H224" i="1"/>
  <c r="F224" i="1"/>
  <c r="F220" i="1"/>
  <c r="G220" i="1"/>
  <c r="H220" i="1"/>
  <c r="G55" i="1" l="1"/>
  <c r="H55" i="1"/>
  <c r="F55" i="1"/>
  <c r="G46" i="1"/>
  <c r="H46" i="1"/>
  <c r="F46" i="1"/>
  <c r="G43" i="1"/>
  <c r="H43" i="1"/>
  <c r="F43" i="1"/>
  <c r="G29" i="1"/>
  <c r="H29" i="1"/>
  <c r="F29" i="1"/>
  <c r="G24" i="1"/>
  <c r="H24" i="1"/>
  <c r="F24" i="1"/>
  <c r="G231" i="1" l="1"/>
  <c r="H231" i="1"/>
  <c r="F231" i="1"/>
  <c r="G228" i="1"/>
  <c r="H228" i="1"/>
  <c r="F228" i="1"/>
  <c r="G227" i="1"/>
  <c r="H227" i="1"/>
  <c r="F227" i="1"/>
  <c r="G223" i="1"/>
  <c r="H223" i="1"/>
  <c r="F223" i="1"/>
  <c r="G219" i="1"/>
  <c r="H219" i="1"/>
  <c r="F219" i="1"/>
  <c r="G23" i="1" l="1"/>
  <c r="H23" i="1"/>
  <c r="F23" i="1"/>
  <c r="G28" i="1"/>
  <c r="H28" i="1"/>
  <c r="F28" i="1"/>
  <c r="G37" i="1"/>
  <c r="H37" i="1"/>
  <c r="F37" i="1"/>
  <c r="G42" i="1"/>
  <c r="H42" i="1"/>
  <c r="F42" i="1"/>
  <c r="H54" i="1"/>
  <c r="G54" i="1"/>
  <c r="F54" i="1"/>
  <c r="G107" i="1"/>
  <c r="G103" i="1"/>
  <c r="H107" i="1"/>
  <c r="H103" i="1"/>
  <c r="H53" i="1" l="1"/>
  <c r="H36" i="1"/>
  <c r="G36" i="1"/>
  <c r="F36" i="1"/>
  <c r="H218" i="1" l="1"/>
  <c r="G218" i="1"/>
  <c r="G222" i="1"/>
  <c r="H222" i="1"/>
  <c r="F222" i="1"/>
  <c r="F218" i="1"/>
  <c r="G93" i="1" l="1"/>
  <c r="H93" i="1"/>
  <c r="G101" i="1"/>
  <c r="H101" i="1"/>
  <c r="G45" i="1"/>
  <c r="H45" i="1"/>
  <c r="F45" i="1"/>
  <c r="G41" i="1"/>
  <c r="H41" i="1"/>
  <c r="F41" i="1"/>
  <c r="G27" i="1" l="1"/>
  <c r="H27" i="1"/>
  <c r="F27" i="1"/>
  <c r="G22" i="1"/>
  <c r="H22" i="1"/>
  <c r="F22" i="1"/>
  <c r="G53" i="1"/>
  <c r="F53" i="1"/>
  <c r="D27" i="2" l="1"/>
  <c r="G27" i="2" s="1"/>
  <c r="D26" i="2"/>
  <c r="G26" i="2" s="1"/>
  <c r="D24" i="2"/>
  <c r="G24" i="2" s="1"/>
  <c r="D22" i="2"/>
  <c r="G22" i="2" s="1"/>
  <c r="D21" i="2"/>
  <c r="G21" i="2" s="1"/>
  <c r="D19" i="2"/>
  <c r="G19" i="2" s="1"/>
  <c r="D17" i="2"/>
  <c r="G17" i="2" s="1"/>
  <c r="D16" i="2"/>
  <c r="G16" i="2" s="1"/>
  <c r="D14" i="2"/>
  <c r="G14" i="2" s="1"/>
  <c r="F33" i="3"/>
  <c r="E33" i="3"/>
  <c r="D33" i="3"/>
  <c r="F32" i="3"/>
  <c r="E32" i="3"/>
  <c r="D32" i="3"/>
  <c r="F31" i="3"/>
  <c r="E31" i="3"/>
  <c r="D31" i="3"/>
  <c r="F30" i="3"/>
  <c r="E30" i="3"/>
  <c r="D30" i="3"/>
  <c r="V29" i="3"/>
  <c r="U29" i="3"/>
  <c r="T29" i="3"/>
  <c r="R29" i="3"/>
  <c r="Q29" i="3"/>
  <c r="P29" i="3"/>
  <c r="N29" i="3"/>
  <c r="M29" i="3"/>
  <c r="L29" i="3"/>
  <c r="J29" i="3"/>
  <c r="I29" i="3"/>
  <c r="H29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V23" i="3"/>
  <c r="U23" i="3"/>
  <c r="T23" i="3"/>
  <c r="R23" i="3"/>
  <c r="Q23" i="3"/>
  <c r="P23" i="3"/>
  <c r="N23" i="3"/>
  <c r="M23" i="3"/>
  <c r="L23" i="3"/>
  <c r="J23" i="3"/>
  <c r="I23" i="3"/>
  <c r="H23" i="3"/>
  <c r="F23" i="3"/>
  <c r="E23" i="3"/>
  <c r="D23" i="3"/>
  <c r="F22" i="3"/>
  <c r="E22" i="3"/>
  <c r="D22" i="3"/>
  <c r="F21" i="3"/>
  <c r="E21" i="3"/>
  <c r="D21" i="3"/>
  <c r="V20" i="3"/>
  <c r="U20" i="3"/>
  <c r="U15" i="3" s="1"/>
  <c r="T20" i="3"/>
  <c r="R20" i="3"/>
  <c r="Q20" i="3"/>
  <c r="P20" i="3"/>
  <c r="N20" i="3"/>
  <c r="M20" i="3"/>
  <c r="L20" i="3"/>
  <c r="J20" i="3"/>
  <c r="I20" i="3"/>
  <c r="H20" i="3"/>
  <c r="F20" i="3"/>
  <c r="E20" i="3"/>
  <c r="E15" i="3" s="1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V15" i="3"/>
  <c r="T15" i="3"/>
  <c r="R15" i="3"/>
  <c r="Q15" i="3"/>
  <c r="P15" i="3"/>
  <c r="N15" i="3"/>
  <c r="M15" i="3"/>
  <c r="L15" i="3"/>
  <c r="J15" i="3"/>
  <c r="I15" i="3"/>
  <c r="H15" i="3"/>
  <c r="F15" i="3"/>
  <c r="D15" i="3"/>
  <c r="N13" i="3"/>
  <c r="M13" i="3"/>
  <c r="L13" i="3"/>
</calcChain>
</file>

<file path=xl/comments1.xml><?xml version="1.0" encoding="utf-8"?>
<comments xmlns="http://schemas.openxmlformats.org/spreadsheetml/2006/main">
  <authors>
    <author>Автор</author>
  </authors>
  <commentList>
    <comment ref="D15" authorId="0">
      <text>
        <r>
          <rPr>
            <b/>
            <sz val="8"/>
            <color indexed="81"/>
            <rFont val="Tahoma"/>
            <family val="2"/>
            <charset val="204"/>
          </rPr>
          <t>2018
2019
2020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14" authorId="0">
      <text>
        <r>
          <rPr>
            <b/>
            <sz val="8"/>
            <color indexed="81"/>
            <rFont val="Tahoma"/>
            <family val="2"/>
            <charset val="204"/>
          </rPr>
          <t>а)</t>
        </r>
      </text>
    </comment>
    <comment ref="B15" authorId="0">
      <text>
        <r>
          <rPr>
            <b/>
            <sz val="8"/>
            <color indexed="81"/>
            <rFont val="Tahoma"/>
            <family val="2"/>
            <charset val="204"/>
          </rPr>
          <t>в)</t>
        </r>
      </text>
    </comment>
    <comment ref="B16" authorId="0">
      <text>
        <r>
          <rPr>
            <b/>
            <sz val="8"/>
            <color indexed="81"/>
            <rFont val="Tahoma"/>
            <family val="2"/>
            <charset val="204"/>
          </rPr>
          <t>г)</t>
        </r>
      </text>
    </comment>
    <comment ref="B17" authorId="0">
      <text>
        <r>
          <rPr>
            <b/>
            <sz val="8"/>
            <color indexed="81"/>
            <rFont val="Tahoma"/>
            <family val="2"/>
            <charset val="204"/>
          </rPr>
          <t>д)</t>
        </r>
      </text>
    </comment>
    <comment ref="B19" authorId="0">
      <text>
        <r>
          <rPr>
            <b/>
            <sz val="8"/>
            <color indexed="81"/>
            <rFont val="Tahoma"/>
            <family val="2"/>
            <charset val="204"/>
          </rPr>
          <t>а)</t>
        </r>
      </text>
    </comment>
    <comment ref="B20" authorId="0">
      <text>
        <r>
          <rPr>
            <b/>
            <sz val="8"/>
            <color indexed="81"/>
            <rFont val="Tahoma"/>
            <family val="2"/>
            <charset val="204"/>
          </rPr>
          <t>в)</t>
        </r>
      </text>
    </comment>
    <comment ref="B21" authorId="0">
      <text>
        <r>
          <rPr>
            <b/>
            <sz val="8"/>
            <color indexed="81"/>
            <rFont val="Tahoma"/>
            <family val="2"/>
            <charset val="204"/>
          </rPr>
          <t>г)</t>
        </r>
      </text>
    </comment>
    <comment ref="B22" authorId="0">
      <text>
        <r>
          <rPr>
            <b/>
            <sz val="8"/>
            <color indexed="81"/>
            <rFont val="Tahoma"/>
            <family val="2"/>
            <charset val="204"/>
          </rPr>
          <t>д)</t>
        </r>
      </text>
    </comment>
    <comment ref="B24" authorId="0">
      <text>
        <r>
          <rPr>
            <b/>
            <sz val="8"/>
            <color indexed="81"/>
            <rFont val="Tahoma"/>
            <family val="2"/>
            <charset val="204"/>
          </rPr>
          <t>а)</t>
        </r>
      </text>
    </comment>
    <comment ref="B25" authorId="0">
      <text>
        <r>
          <rPr>
            <b/>
            <sz val="8"/>
            <color indexed="81"/>
            <rFont val="Tahoma"/>
            <family val="2"/>
            <charset val="204"/>
          </rPr>
          <t>в)</t>
        </r>
      </text>
    </comment>
    <comment ref="B26" authorId="0">
      <text>
        <r>
          <rPr>
            <b/>
            <sz val="8"/>
            <color indexed="81"/>
            <rFont val="Tahoma"/>
            <family val="2"/>
            <charset val="204"/>
          </rPr>
          <t>г)</t>
        </r>
      </text>
    </comment>
    <comment ref="B27" authorId="0">
      <text>
        <r>
          <rPr>
            <b/>
            <sz val="8"/>
            <color indexed="81"/>
            <rFont val="Tahoma"/>
            <family val="2"/>
            <charset val="204"/>
          </rPr>
          <t>д)</t>
        </r>
      </text>
    </comment>
  </commentList>
</comments>
</file>

<file path=xl/sharedStrings.xml><?xml version="1.0" encoding="utf-8"?>
<sst xmlns="http://schemas.openxmlformats.org/spreadsheetml/2006/main" count="663" uniqueCount="474">
  <si>
    <t>1.</t>
  </si>
  <si>
    <t>Строительство воздушных линий</t>
  </si>
  <si>
    <t>1.j</t>
  </si>
  <si>
    <t>1.j.k</t>
  </si>
  <si>
    <t>1.j.k.l</t>
  </si>
  <si>
    <t>1.j.k.l.m</t>
  </si>
  <si>
    <t>…</t>
  </si>
  <si>
    <t>&lt;пообъектная расшифровка&gt;</t>
  </si>
  <si>
    <t>2.</t>
  </si>
  <si>
    <t>Строительство кабельных линий</t>
  </si>
  <si>
    <t>2.j</t>
  </si>
  <si>
    <t>2.j.k</t>
  </si>
  <si>
    <t>2.j.k.l</t>
  </si>
  <si>
    <t>2.j.k.l.m</t>
  </si>
  <si>
    <t>3.</t>
  </si>
  <si>
    <t>Строительство пунктов секционирования</t>
  </si>
  <si>
    <t>3.j</t>
  </si>
  <si>
    <t>3.j.k</t>
  </si>
  <si>
    <t>4.j</t>
  </si>
  <si>
    <t>4.j.k</t>
  </si>
  <si>
    <t>4.j.k.l</t>
  </si>
  <si>
    <t>Строительство центров питания, подстанций уровнем напряжения 35 кВ и выше (ПС)</t>
  </si>
  <si>
    <t>5.j</t>
  </si>
  <si>
    <t>Наименование мероприятий</t>
  </si>
  <si>
    <t>(шт.)</t>
  </si>
  <si>
    <t>Подготовка и выдача сетевой организацией технических условий Заявителю (ТУ)</t>
  </si>
  <si>
    <t>Проверка сетевой организацией выполнения Заявителем ТУ</t>
  </si>
  <si>
    <t>Показатели</t>
  </si>
  <si>
    <t>Расходы по выполнению мероприятий по технологическому присоединению, всего</t>
  </si>
  <si>
    <t>1.1.</t>
  </si>
  <si>
    <t>Вспомогательные материалы</t>
  </si>
  <si>
    <t>1.2.</t>
  </si>
  <si>
    <t>Энергия на хозяйственные нужды</t>
  </si>
  <si>
    <t>1.3.</t>
  </si>
  <si>
    <t>Оплата труда ППП</t>
  </si>
  <si>
    <t>1.4.</t>
  </si>
  <si>
    <t>Отчисления на страховые взносы</t>
  </si>
  <si>
    <t>1.5.</t>
  </si>
  <si>
    <t>Прочие расходы, всего, в том числе:</t>
  </si>
  <si>
    <t>1.5.1.</t>
  </si>
  <si>
    <t>- работы и услуги производственного характера</t>
  </si>
  <si>
    <t>1.5.2.</t>
  </si>
  <si>
    <t>- налоги и сборы, уменьшающие налогооблагаемую базу на прибыль организаций, всего</t>
  </si>
  <si>
    <t>1.5.3.</t>
  </si>
  <si>
    <t>- работы и услуги непроизводственного характера, в т.ч.:</t>
  </si>
  <si>
    <t>1.5.3.1.</t>
  </si>
  <si>
    <t>услуги связи</t>
  </si>
  <si>
    <t>1.5.3.2.</t>
  </si>
  <si>
    <t>расходы на охрану и пожарную безопасность</t>
  </si>
  <si>
    <t>1.5.3.3.</t>
  </si>
  <si>
    <t>расходы на информационное обслуживание, иные услуги, связанные с деятельностью по технологическому присоединению</t>
  </si>
  <si>
    <t>1.5.3.4.</t>
  </si>
  <si>
    <t>плата за аренду имущества</t>
  </si>
  <si>
    <t>1.5.3.5.</t>
  </si>
  <si>
    <t>другие прочие расходы, связанные с производством и реализацией</t>
  </si>
  <si>
    <t>1.6.</t>
  </si>
  <si>
    <t>Внереализационные расходы, всего</t>
  </si>
  <si>
    <t>1.6.1.</t>
  </si>
  <si>
    <t>- расходы на услуги банков</t>
  </si>
  <si>
    <t>1.6.2.</t>
  </si>
  <si>
    <t>- % за пользование кредитом</t>
  </si>
  <si>
    <t>1.6.3.</t>
  </si>
  <si>
    <t>- прочие обоснованные расходы</t>
  </si>
  <si>
    <t>1.6.4.</t>
  </si>
  <si>
    <t>- денежные выплаты социального характера (по Коллективному договору)</t>
  </si>
  <si>
    <t>Материал опоры</t>
  </si>
  <si>
    <t>ПС 35 кВ</t>
  </si>
  <si>
    <t xml:space="preserve">ПС 110 кВ и выше </t>
  </si>
  <si>
    <t>деревянные</t>
  </si>
  <si>
    <t>металлические</t>
  </si>
  <si>
    <t>железобетонные</t>
  </si>
  <si>
    <t>неизолированный провод</t>
  </si>
  <si>
    <t>изолированный провод</t>
  </si>
  <si>
    <t>Тип провода</t>
  </si>
  <si>
    <t>Материал провода</t>
  </si>
  <si>
    <t>медный</t>
  </si>
  <si>
    <t>стальной</t>
  </si>
  <si>
    <t>сталеалюминиевый</t>
  </si>
  <si>
    <t>Сечение провода</t>
  </si>
  <si>
    <t>Способ прокладки кабельных линий</t>
  </si>
  <si>
    <t>в траншеях</t>
  </si>
  <si>
    <t>в каналах</t>
  </si>
  <si>
    <t>в туннелях и коллекторах</t>
  </si>
  <si>
    <t>в галереях и эстакадах</t>
  </si>
  <si>
    <t>Cечение провода</t>
  </si>
  <si>
    <t>Номинальный ток</t>
  </si>
  <si>
    <t>до 100 А включительно</t>
  </si>
  <si>
    <t>от 100 до 250 А включительно</t>
  </si>
  <si>
    <t>от 250 до 500 А включительно</t>
  </si>
  <si>
    <t>одножильные</t>
  </si>
  <si>
    <t>реклоузеры</t>
  </si>
  <si>
    <t>двухтрансформаторные и более</t>
  </si>
  <si>
    <t>до 25 кВА включительно</t>
  </si>
  <si>
    <t>от 25 до 100 кВА включительно</t>
  </si>
  <si>
    <t>от 100 до 250 кВА включительно</t>
  </si>
  <si>
    <t>Трансформаторная мощность</t>
  </si>
  <si>
    <t>однотрансформаторные</t>
  </si>
  <si>
    <t>с резиновой и пластмассовой изоляцией</t>
  </si>
  <si>
    <t>с бумажной изоляцией</t>
  </si>
  <si>
    <t>(руб.)</t>
  </si>
  <si>
    <t>Расходы
согласно
приложению 3
по каждому
мероприятию</t>
  </si>
  <si>
    <t>Количество
технологических
присоединений</t>
  </si>
  <si>
    <t>(кВт)</t>
  </si>
  <si>
    <t>Объем
максимальной
мощности</t>
  </si>
  <si>
    <t>(руб. на одно ТП)</t>
  </si>
  <si>
    <t xml:space="preserve">Расходы
на одно
присоединение </t>
  </si>
  <si>
    <t>№
п/п</t>
  </si>
  <si>
    <t>Приложение № 1</t>
  </si>
  <si>
    <t>Приложение № 2</t>
  </si>
  <si>
    <t>Приложение № 3</t>
  </si>
  <si>
    <t>Расходы на выполнение мероприятий по технологическому присоединению,</t>
  </si>
  <si>
    <t xml:space="preserve">*
</t>
  </si>
  <si>
    <t xml:space="preserve">*
</t>
  </si>
  <si>
    <t>тыс. руб.</t>
  </si>
  <si>
    <t>исп.</t>
  </si>
  <si>
    <t xml:space="preserve">*
</t>
  </si>
  <si>
    <t>а)</t>
  </si>
  <si>
    <t>*</t>
  </si>
  <si>
    <t>(n-2)</t>
  </si>
  <si>
    <t>(n-4)</t>
  </si>
  <si>
    <t>(n-3)</t>
  </si>
  <si>
    <t>в)</t>
  </si>
  <si>
    <t>год (n-2)</t>
  </si>
  <si>
    <t>год (n-3)</t>
  </si>
  <si>
    <t>год (n-4)</t>
  </si>
  <si>
    <t>Расходы на выполнение сетевой организацией следующих обязательных мероприятий</t>
  </si>
  <si>
    <t>ИТОГО</t>
  </si>
  <si>
    <t xml:space="preserve">*
</t>
  </si>
  <si>
    <t>год, данные за предыдущий период регулирования (n-2)</t>
  </si>
  <si>
    <t>год, данные за год (n-3), предшествующий предыдущему периоду регулирования</t>
  </si>
  <si>
    <t>год, данные за год (n-4), предшествующий году (n-3)</t>
  </si>
  <si>
    <t>кВт</t>
  </si>
  <si>
    <t>тыс.руб.</t>
  </si>
  <si>
    <t>Год ввода
объекта</t>
  </si>
  <si>
    <t>Жильность кабельных линий</t>
  </si>
  <si>
    <t>Кабельные линим по типу изоляции</t>
  </si>
  <si>
    <t>Тип по количеству трансформаторов</t>
  </si>
  <si>
    <t>Информация для расчета стандартизированной тарифной ставки С1</t>
  </si>
  <si>
    <t>1.1</t>
  </si>
  <si>
    <t>1.2</t>
  </si>
  <si>
    <t>1.3</t>
  </si>
  <si>
    <t>Тип</t>
  </si>
  <si>
    <t>4</t>
  </si>
  <si>
    <t xml:space="preserve">до 50 квадратных мм включительно </t>
  </si>
  <si>
    <t xml:space="preserve">от 50 до 100 квадратных мм включительно </t>
  </si>
  <si>
    <t xml:space="preserve">от 100 до 200 квадратных мм включительно </t>
  </si>
  <si>
    <t xml:space="preserve">от 200 до 500 квадратных мм включительно </t>
  </si>
  <si>
    <t>от 500 до 800 квадратных мм включительно</t>
  </si>
  <si>
    <t>свыше 800 квадратных мм</t>
  </si>
  <si>
    <t>горизонтальное наклонное бурение</t>
  </si>
  <si>
    <t>многожильные</t>
  </si>
  <si>
    <t>от 500 до 1000 А включительно</t>
  </si>
  <si>
    <t>свыше 1000 А</t>
  </si>
  <si>
    <t>Строительство трансформаторных подстанций (ТП), за исключением распределительных трансформаторных подстанций (РТП) с уровнем напряжения до 35 кВ</t>
  </si>
  <si>
    <t>6.</t>
  </si>
  <si>
    <t>6.j</t>
  </si>
  <si>
    <t>5</t>
  </si>
  <si>
    <t>Строительство распределительных трансформаторных подстанций (РТП) с уровнем напряжения до 35 кВ</t>
  </si>
  <si>
    <t>Распределительные трансформаторные подстанции (РТП),</t>
  </si>
  <si>
    <t>5.j.k</t>
  </si>
  <si>
    <t>5.j.k.l</t>
  </si>
  <si>
    <t>(выполняется отдельно по мероприятиям, предусмотренным  подпунктами "а" и "в" пункта 16 Методических указаний)</t>
  </si>
  <si>
    <t>алюминиевый</t>
  </si>
  <si>
    <t>Уровень
напряжения, кВ</t>
  </si>
  <si>
    <t>Максимальная
мощность</t>
  </si>
  <si>
    <t>7.</t>
  </si>
  <si>
    <t>Обеспечение средствами коммерческого учета электрической энергии (мощности)</t>
  </si>
  <si>
    <t>7.j</t>
  </si>
  <si>
    <t>однофазный</t>
  </si>
  <si>
    <t>трехфазный</t>
  </si>
  <si>
    <t>7.j.k</t>
  </si>
  <si>
    <t>прямого включения</t>
  </si>
  <si>
    <t>полукосвенного включения</t>
  </si>
  <si>
    <t>косвенного включения</t>
  </si>
  <si>
    <t>предусмотренных подпунктами "а" и "в"  пункта 16 Методических указаний</t>
  </si>
  <si>
    <t>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</t>
  </si>
  <si>
    <t>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</t>
  </si>
  <si>
    <t>-</t>
  </si>
  <si>
    <t>2.1.</t>
  </si>
  <si>
    <t>2.2.</t>
  </si>
  <si>
    <t>б)</t>
  </si>
  <si>
    <t>1.j.k.l.m.n</t>
  </si>
  <si>
    <t>одноцепная</t>
  </si>
  <si>
    <t>двухцепная</t>
  </si>
  <si>
    <t xml:space="preserve">Количество цепей </t>
  </si>
  <si>
    <t>1.2.k.l.m.n.o</t>
  </si>
  <si>
    <t>на металлических опорах</t>
  </si>
  <si>
    <t xml:space="preserve">за исключением многогранных </t>
  </si>
  <si>
    <t>на многогранных опорах</t>
  </si>
  <si>
    <t xml:space="preserve">от 200 до 250 квадратных мм включительно </t>
  </si>
  <si>
    <t xml:space="preserve">от 250 до 300 квадратных мм включительно </t>
  </si>
  <si>
    <t xml:space="preserve">от 300 до 400 квадратных мм включительно </t>
  </si>
  <si>
    <t xml:space="preserve">от 400 до 500 квадратных мм включительно </t>
  </si>
  <si>
    <t>2.j.k.l.m.n</t>
  </si>
  <si>
    <t>одна</t>
  </si>
  <si>
    <t>две</t>
  </si>
  <si>
    <t>три</t>
  </si>
  <si>
    <t>четыре</t>
  </si>
  <si>
    <t>более четырех</t>
  </si>
  <si>
    <t xml:space="preserve">Количество кабелей в траншее, канале, туннеле или коллекторе, на галерее или эстакаде, труб в скважине </t>
  </si>
  <si>
    <t xml:space="preserve"> линейные разъединители</t>
  </si>
  <si>
    <t>выключатели нагрузки, устанавливаемые вне трансформаторных подстанций и распределительных и переключательных пунктов</t>
  </si>
  <si>
    <t>распределительные пункты (РП), за исключением комплектных распределительных устройств наружной установки (КРН, КРУН)</t>
  </si>
  <si>
    <t xml:space="preserve"> комплектные распределительные устройства наружной установки (КРН, КРУН)</t>
  </si>
  <si>
    <t xml:space="preserve">переключательные пункты </t>
  </si>
  <si>
    <t>Количество ячеек в распределительном или переключательном пункте</t>
  </si>
  <si>
    <t>3.j.k.l</t>
  </si>
  <si>
    <t xml:space="preserve">от 5 до 10 ячеек включительно </t>
  </si>
  <si>
    <t>от 10 до 15 ячеек включительно</t>
  </si>
  <si>
    <t xml:space="preserve"> свыше 15 ячеек</t>
  </si>
  <si>
    <t xml:space="preserve">до 5 ячеек включительно </t>
  </si>
  <si>
    <t xml:space="preserve">6/0,4 кВ </t>
  </si>
  <si>
    <t>10/0,4 кВ</t>
  </si>
  <si>
    <t xml:space="preserve"> 20/0,4 кВ</t>
  </si>
  <si>
    <t>6/10 (10/6) кВ</t>
  </si>
  <si>
    <t>10/20 (20/10) кВ</t>
  </si>
  <si>
    <t>6/20 (20/6)</t>
  </si>
  <si>
    <t>от 400 до 1000 кВА включительно</t>
  </si>
  <si>
    <t>от 1000 до 1250 кВА включительно</t>
  </si>
  <si>
    <t>от 1250 до 1600 кВА включительно</t>
  </si>
  <si>
    <t>от 1600 до 2000 кВА включительно</t>
  </si>
  <si>
    <t>от 2000 до 2500 кВА включительно</t>
  </si>
  <si>
    <t>от 2500 до 3150 кВА включительно</t>
  </si>
  <si>
    <t>от 3150 до 4000 кВА включительно</t>
  </si>
  <si>
    <t>от 250 до 400 кВА  включительно</t>
  </si>
  <si>
    <t xml:space="preserve"> свыше 4000 кВА</t>
  </si>
  <si>
    <t>4.j.k.l.m</t>
  </si>
  <si>
    <t>Тип по уровню напряжения</t>
  </si>
  <si>
    <t>шкафного или киоскового типа</t>
  </si>
  <si>
    <t>блочного типа</t>
  </si>
  <si>
    <t>По типу исполнения</t>
  </si>
  <si>
    <t>столбового/мачтового типа</t>
  </si>
  <si>
    <t xml:space="preserve"> свыше 3150 кВА</t>
  </si>
  <si>
    <t>6.j.k</t>
  </si>
  <si>
    <t>от 6,3 до 10 МВА включительно</t>
  </si>
  <si>
    <t>свыше 100 МВА</t>
  </si>
  <si>
    <t xml:space="preserve">Трансформаторная мощность </t>
  </si>
  <si>
    <t>Протяженность (для линий электропередачи), метров/Количество пунктов секционирования, штук/Количество точек учета, штук</t>
  </si>
  <si>
    <t>Объект электросетевого хозяйства/ Средство коммерческого учета электрической энергии (мощности)</t>
  </si>
  <si>
    <t>Расходы на
строительство
объекта/ на обеспечение СКУ электрической энергии (мощности)</t>
  </si>
  <si>
    <t xml:space="preserve"> до 6,3 МВА включительно</t>
  </si>
  <si>
    <t>от 16 до 25 МВА включительно</t>
  </si>
  <si>
    <t xml:space="preserve">от 10 до 16 МВА включительно </t>
  </si>
  <si>
    <t>от 25 до 32 МВА включительно</t>
  </si>
  <si>
    <t xml:space="preserve">от 32 до 40 МВА включительно </t>
  </si>
  <si>
    <t xml:space="preserve">от 40 до 63 МВА включительно </t>
  </si>
  <si>
    <t>от 63 до 80 МВА включительно</t>
  </si>
  <si>
    <t xml:space="preserve">от 80 до 100 МВА включительно </t>
  </si>
  <si>
    <t>Проверка сетевой организацией выполнения  ТУ Заявителем</t>
  </si>
  <si>
    <t>Расчет фактических расходов на выполнение мероприятий по технологическому присоединению,</t>
  </si>
  <si>
    <t xml:space="preserve">  </t>
  </si>
  <si>
    <t>ООО "Электротеплосеть" г.Великий Устюг, ул. Набережная,67</t>
  </si>
  <si>
    <t>Детский дошкольный санаторий, ул. Гледенская,65</t>
  </si>
  <si>
    <t xml:space="preserve"> Духовно-просвятительский центр, пос.Дымково, ул. Вторая,д.5</t>
  </si>
  <si>
    <t>Аэропорт, г.Великий Устюг,ул. Гледенская,1,БПРМ</t>
  </si>
  <si>
    <t>Примечание:</t>
  </si>
  <si>
    <t>Директор ООО "Электротеплосеть"  __________________И.В. Ордин</t>
  </si>
  <si>
    <t>(81738)2-23-40, electra@etsvu.ru</t>
  </si>
  <si>
    <t>В соответствии с осуществляемым в бухгалтерском учете, на основании принятой в организации учетной политики, способом учета</t>
  </si>
  <si>
    <t xml:space="preserve">затрат на производство  и распределения косвенных расходов, а также, учитывая конфигурацию программного комплекса </t>
  </si>
  <si>
    <t>"1S-Предприятие", данные в указанном разрезе полностью не могут быть сформированы (предоставлены).</t>
  </si>
  <si>
    <t>5.j.k.l.m</t>
  </si>
  <si>
    <t xml:space="preserve">Тип </t>
  </si>
  <si>
    <t>открытого</t>
  </si>
  <si>
    <t>закрытого</t>
  </si>
  <si>
    <t>6.j.k.l</t>
  </si>
  <si>
    <t>Строительство КЛ-6кВ.Производственная площадка.д.Слободка</t>
  </si>
  <si>
    <t>Строительство ВЛИ-0,4кВ.Административное здание. ул. Кирова,д.69а.</t>
  </si>
  <si>
    <t>Строительство ВЛИ-0,4кВ.Блочно-мождульная котельная. Ул. Гледенская,д.3.</t>
  </si>
  <si>
    <t>Строительство ВЛИ-0,4кВ.Спортзал. ул.П.Покровского,д.13.</t>
  </si>
  <si>
    <t>Строительство ВЛИ-0,4кВ.БССС. ул.Ф.Энгельса.</t>
  </si>
  <si>
    <t>Строительство ВЛИ-0,4кВ.Жилой дом. ул.Осипенко.</t>
  </si>
  <si>
    <t>Строительство ВЛИ-0,4кВ.Склад. ул.1-я Слободская.</t>
  </si>
  <si>
    <t>Строительство ВЛИ-0,4кВ.Нежилое здание. пер.Товарищеский,5.</t>
  </si>
  <si>
    <t>Строительство ВЛИ-0,4кВ.Жилой дом. ул.Щелкунова,77.</t>
  </si>
  <si>
    <t xml:space="preserve">Строительство ВЛИ-0,4кВ.Торговый комплекс. ул.Гледенская,75в. </t>
  </si>
  <si>
    <t>Строительство ВЛИ-0,4кВ.Жилой дом. ул.Ф.Энгельса.</t>
  </si>
  <si>
    <t>Строительство ВЛИ-0,4кВ.Гараж. ул.1-я Пролетарская,19.</t>
  </si>
  <si>
    <t xml:space="preserve">Строительство ВЛИ-0,4кВ.Церковь Антипия и Феодосия . ул.Шилова,22в.        </t>
  </si>
  <si>
    <t>Строительство ВЛИ-0,4кВ.Церковь Сретения . пл.Коммуны,13.</t>
  </si>
  <si>
    <t>Строительство ВЛИ-0,4кВ.Жилой дом. ул.1-е Мая,12.</t>
  </si>
  <si>
    <t>Жилой дом,Дымково</t>
  </si>
  <si>
    <t>Нежилое здание, ул. Васендина,д.64а</t>
  </si>
  <si>
    <t>Жилой дом, пр.Советский,д.1ж</t>
  </si>
  <si>
    <t>Нежилые помещения, пр. Советский,200</t>
  </si>
  <si>
    <t>Торговый павильон, ул. Транспортная,д.4</t>
  </si>
  <si>
    <t>Торговый павильон,пр. Советский,д.200</t>
  </si>
  <si>
    <t>Жилой дом, ул. Сухонская,9</t>
  </si>
  <si>
    <t>Нежилое помещение, ул. Кирова,д.106</t>
  </si>
  <si>
    <t>Жилой дом, ул. Шильниковского,д.31</t>
  </si>
  <si>
    <t>Жилой дом, ул. Пушкариха,д.60</t>
  </si>
  <si>
    <t>Торговый павильон, ул. А.Угловского,д.7</t>
  </si>
  <si>
    <t>Фото,видеофиксация нарушений ПДД, пр. Советский,161</t>
  </si>
  <si>
    <t>Фото,видеофиксация нарушений ПДД, мост через р. Сухона</t>
  </si>
  <si>
    <t>Жилой дом, пр. Советский,д1/1</t>
  </si>
  <si>
    <t>Строительная площадка, ул. Гледенская,д.75</t>
  </si>
  <si>
    <t>КНС, ул. Военных курсантов</t>
  </si>
  <si>
    <t>2-х квартиный жилой дом, ул. Луговая,д.3</t>
  </si>
  <si>
    <t>Жилой дом, ул. Кузнецкая,д.49</t>
  </si>
  <si>
    <t>Нежилое помещение, ул. Виноградова,д.33в</t>
  </si>
  <si>
    <t>Жилой дом, ул. Маринино,д.22</t>
  </si>
  <si>
    <t>Жилой дом,ул.Дежнева-ул.Кооперативная</t>
  </si>
  <si>
    <t>Жилой дом, ул.Молодежная,32г</t>
  </si>
  <si>
    <t>Жилой дом,ул.Набережная,25</t>
  </si>
  <si>
    <t>Жилой дом, ул.Щелкунова,77</t>
  </si>
  <si>
    <t>Жилой дом, ул.Гончарный,25</t>
  </si>
  <si>
    <t>Жилой дом, ул.Шильниковского,4</t>
  </si>
  <si>
    <t>Нежилое здание,ул.Виноградова,87</t>
  </si>
  <si>
    <t>Жилой дом, ул.2я Слободская,6а</t>
  </si>
  <si>
    <t>Жилой дом,ул.Кирова,48</t>
  </si>
  <si>
    <t>Сквер Речников</t>
  </si>
  <si>
    <t>Жилой дом,ул.Шмидта,47</t>
  </si>
  <si>
    <t>Нежилое помещение, ул.Щелкунова</t>
  </si>
  <si>
    <t>Нежилое помещение, ул.Сахарова,38</t>
  </si>
  <si>
    <t>Блочно-мождульная котельная. ул. Гледенская,д.3</t>
  </si>
  <si>
    <t>Спортзал. ул.П.Покровского,д.13</t>
  </si>
  <si>
    <t>Жилой дом, ул.Коммунальная,18</t>
  </si>
  <si>
    <t>Жилой дом, ул.Молодежная,45</t>
  </si>
  <si>
    <t>Хоз. Постройка, ул.Шильниковского,35</t>
  </si>
  <si>
    <t>Жилой дом, ул.Высотная.6</t>
  </si>
  <si>
    <t>Жилой дом, ул.Васендина,11</t>
  </si>
  <si>
    <t>БССС, ул.Кузнецова,13б</t>
  </si>
  <si>
    <t xml:space="preserve">Торговый павильон,Советский пр-т,32 </t>
  </si>
  <si>
    <t>Жилой дом, ул. М.Горького,8</t>
  </si>
  <si>
    <t>Жилой дом, ул.Кузнецкая,41</t>
  </si>
  <si>
    <t>Торговый павильон,пер.Октябрьский,8а</t>
  </si>
  <si>
    <t>Склад. ул.1-я Слободская</t>
  </si>
  <si>
    <t>Жилой дом, Советский пр.,43б</t>
  </si>
  <si>
    <t>Торговый павильон, Транспортная,4</t>
  </si>
  <si>
    <t>Жилой дом, Осипенко,8</t>
  </si>
  <si>
    <t>Жилой дом, Копылова,42</t>
  </si>
  <si>
    <t>Крытая автостоянка, 2-й Нагорный</t>
  </si>
  <si>
    <t>Нежилое здание, Товарищеский,5</t>
  </si>
  <si>
    <t>Жилой дом,Атласова</t>
  </si>
  <si>
    <t>ТВЦ, ул. Красная,62</t>
  </si>
  <si>
    <t>БССС, ул. Военных Курсантов</t>
  </si>
  <si>
    <t>Жилой дом,Щелкунова,77</t>
  </si>
  <si>
    <t>Жилой дом, Кузнецкая,46</t>
  </si>
  <si>
    <t>Жилой дом, Щелкунова,30</t>
  </si>
  <si>
    <t>Жилой дом, Ф.Энгельса</t>
  </si>
  <si>
    <t>Нежилые помещения, Красная,142</t>
  </si>
  <si>
    <t>БССС, Песчаная</t>
  </si>
  <si>
    <t>Жилой дом, М.Горького,3</t>
  </si>
  <si>
    <t>Жилой дом, А.Угловского,90</t>
  </si>
  <si>
    <t>Лодочная станция, Затон СРЗ</t>
  </si>
  <si>
    <t>Жилой дом, Заовражская,19</t>
  </si>
  <si>
    <t>Гараж,1-я Пролетарская,19</t>
  </si>
  <si>
    <t>Ларек, Красноармейская,40</t>
  </si>
  <si>
    <t>Часть корпуса цеха, Красноармейская,40</t>
  </si>
  <si>
    <t>Торговый павильон, Дежнева,6б</t>
  </si>
  <si>
    <t>Многоквартирный жилой дом, Красная,56</t>
  </si>
  <si>
    <t>Жилой дом, Маяковского,4</t>
  </si>
  <si>
    <t>Нежилое помещение, Красная,132</t>
  </si>
  <si>
    <t>Жилой дом, Ивашево,38</t>
  </si>
  <si>
    <t>Нежилые помещения, Красная гора,9</t>
  </si>
  <si>
    <t xml:space="preserve">Опора для размещения оборудования связи, Кудрина, р-н д.2а     </t>
  </si>
  <si>
    <t>Торговый павильон, Советский,194</t>
  </si>
  <si>
    <t>Жилой дом, Пионерская,20</t>
  </si>
  <si>
    <t>Производственная база, Кирова,87</t>
  </si>
  <si>
    <t>Нежилое здание, 4-ый Проезд Нагорный</t>
  </si>
  <si>
    <t>Жилой дом, Дымково</t>
  </si>
  <si>
    <t>Строительный городок, Виноградова,85</t>
  </si>
  <si>
    <t>Цех, Луначарского,65а</t>
  </si>
  <si>
    <t>Жилой дом, Городище,9</t>
  </si>
  <si>
    <t>Складские помещения, Набережная,72</t>
  </si>
  <si>
    <t>Нежилые помещения, Революционный,6</t>
  </si>
  <si>
    <t>Оборудование сцены, Сахарова,37</t>
  </si>
  <si>
    <t>Жилой дом, Пушкариха,50</t>
  </si>
  <si>
    <t>Торговый комплекс, Луначарского,22</t>
  </si>
  <si>
    <t xml:space="preserve">Церковь Антипия и Феодосия. ул.Шилова,22в.        </t>
  </si>
  <si>
    <t>Жилой дом,2-я Пролетарская</t>
  </si>
  <si>
    <t>Церковь Сретения, пл. Коммуны,13</t>
  </si>
  <si>
    <t>Магазин, Водников,79</t>
  </si>
  <si>
    <t>Магазин, Кирова,78а</t>
  </si>
  <si>
    <t>Жилой дом, 1-е Мая,12</t>
  </si>
  <si>
    <t xml:space="preserve">Оборудование  комплекса безопасности, Гледенская,18       </t>
  </si>
  <si>
    <t>Жилой дом, Маринино,14</t>
  </si>
  <si>
    <t>Жилой дом(часть 1/2), Хабарова,9</t>
  </si>
  <si>
    <t>Жилой дом(часть 1/2),Хабарова,9</t>
  </si>
  <si>
    <t>Жилой дом, Сухонская,28</t>
  </si>
  <si>
    <t>Торговый комплекс, Гледенская,75в</t>
  </si>
  <si>
    <t>Строительство ВЛИ-0,4кВ.Здание детской поликлиники.пр. Советский,200</t>
  </si>
  <si>
    <t>Строительство ВЛИ-0,4кВ. Жилой дом. Федоровская,7а</t>
  </si>
  <si>
    <t>Строительство ВЛИ-0,4кВ. Жилой дом.ул.Парковая,47</t>
  </si>
  <si>
    <t>Строительство ВЛИ-0,4кВ. Нежилое помещение, пр. Советский,271</t>
  </si>
  <si>
    <t>Строительство ВЛИ-0,4кВ. Здание. ул. М.Горького</t>
  </si>
  <si>
    <t>Строительство ВЛИ-0,4кВ. Жилой дом.пр.Советский,191а</t>
  </si>
  <si>
    <t>Строительство ВЛИ-0,4кВ. Жилой дом.ул. Шмидта,45</t>
  </si>
  <si>
    <t>Строительство ВЛИ-0,4кВ. Жилой дом.ул. Пески,4</t>
  </si>
  <si>
    <t>Строительство ВЛИ-0,4кВ. Гаражи. ул. Транспортная,9</t>
  </si>
  <si>
    <t>Строительство ВЛИ-0,4кВ. Склад. ул. Кирова,104</t>
  </si>
  <si>
    <t>Строительство ВЛИ-0,4кВ. Нежилое здание. ул. Виноградова,20</t>
  </si>
  <si>
    <t>Строительство ВЛИ-0,4кВ. Жилой дом.ул. Шилова,17б</t>
  </si>
  <si>
    <t>БССС, ул.Энгельса</t>
  </si>
  <si>
    <t>Цех деревообработки, Дымково,1-ый Проезд</t>
  </si>
  <si>
    <t>Жилой дом, Сухонская,33</t>
  </si>
  <si>
    <t>Здание административно-складского комплекса, ул. Песчаная</t>
  </si>
  <si>
    <t>Жилой дом, Сахарова,6</t>
  </si>
  <si>
    <t>Жилой дом, Дежнева,76</t>
  </si>
  <si>
    <t>Жилой дом, Гледенская,27а</t>
  </si>
  <si>
    <t>Производственная площадка, Слободка</t>
  </si>
  <si>
    <t>Нежилое здание (часть 50/100), Советский пр.,200</t>
  </si>
  <si>
    <t>Жилой дом, Садовая,7а</t>
  </si>
  <si>
    <t>Склад, Кирова,104</t>
  </si>
  <si>
    <t>Здание магазина, Красная,78</t>
  </si>
  <si>
    <t>Торговый павильон, Кирова,62а</t>
  </si>
  <si>
    <t>Жилой дом, Шумилова,31</t>
  </si>
  <si>
    <t>Нежилые помещения 1 этажа, Виноградова,41</t>
  </si>
  <si>
    <t>Гараж, Кирова,106</t>
  </si>
  <si>
    <t>Жилой дом, 1-ый Проезд Яиково,5</t>
  </si>
  <si>
    <t>Часть (1/4) жилого дома, Шильниковского,98</t>
  </si>
  <si>
    <t>Здание "ДЮЦ Авангард", Гледенская,18</t>
  </si>
  <si>
    <t>Жилой дом, Пески,4</t>
  </si>
  <si>
    <t>Многоквартирный жилой дом, 2-й Проезд РМЗ</t>
  </si>
  <si>
    <t>Нежилые помещения №12,13,14,15, Виноградова,41</t>
  </si>
  <si>
    <t>Жилой дом,2-я Пролетарская,1</t>
  </si>
  <si>
    <t>Жилой дом, Парковая,47</t>
  </si>
  <si>
    <t>Жилой дом, Советский пр.,191а</t>
  </si>
  <si>
    <t>Жилой дом, Ф.Энгельса,40а</t>
  </si>
  <si>
    <t>Гаражи, Транспортная,9</t>
  </si>
  <si>
    <t>Жилой дом, Слободка</t>
  </si>
  <si>
    <t>Нежилые помещения(цокольный этаж здания универсального магазина), Красная,112</t>
  </si>
  <si>
    <t>Жилой дом, Хабарова,22</t>
  </si>
  <si>
    <t>Жилой дом, Борки,12</t>
  </si>
  <si>
    <t>Жилой дом, Сухонская,34</t>
  </si>
  <si>
    <t>Магазин, Революционный,5</t>
  </si>
  <si>
    <t>Нежилое здание, Виноградова,20</t>
  </si>
  <si>
    <t>Жилой дом, Ф.Энгельса,46</t>
  </si>
  <si>
    <t>Жилой дом, Ивашево,25</t>
  </si>
  <si>
    <t>Жилой дом, Шмидта,45</t>
  </si>
  <si>
    <t>Жилой дом, 3-я Слободская,27а</t>
  </si>
  <si>
    <t>Нежилое здание (учебно-производственный магазин), Кузнецова,22а</t>
  </si>
  <si>
    <t>Жилой дом, М.Горького,5</t>
  </si>
  <si>
    <t>Жилой дом, Чехова,7</t>
  </si>
  <si>
    <t>Часть (1/3) жилого дома, Советский пр.,42</t>
  </si>
  <si>
    <t>Жилой дом, Ивашево,37</t>
  </si>
  <si>
    <t>Оборудование сцены, Шумилова</t>
  </si>
  <si>
    <t>Жилой дом, Борки,6</t>
  </si>
  <si>
    <t>Здание склада, Советский пр.,271</t>
  </si>
  <si>
    <t>Нежилое помещение (этаж №2, мезонин), Красная,132</t>
  </si>
  <si>
    <t>Здание учебного корпуса, Кузнецова,2</t>
  </si>
  <si>
    <t>Здание учебного корпуса(столовая), Кузнецова,2</t>
  </si>
  <si>
    <t>Жилой дом, Шильниковского,35</t>
  </si>
  <si>
    <t>Часть (3/12) жилого дома, ул. А.Угловского,73</t>
  </si>
  <si>
    <t>Жилой дом, Луначарского,63</t>
  </si>
  <si>
    <t>Хозяйственная постройка, Пятницкое сельцо,13</t>
  </si>
  <si>
    <t>Жилой дом, Молодежная,19</t>
  </si>
  <si>
    <t>Жилой дом, Шилова,17б</t>
  </si>
  <si>
    <t>Контора, Набережная,60</t>
  </si>
  <si>
    <t>Жилой дом, Пушкариха,53</t>
  </si>
  <si>
    <t>Жилой дом, Юбилейный,10</t>
  </si>
  <si>
    <t>Жилой дом, Пятницкое сельцо,17</t>
  </si>
  <si>
    <t>Административное здание, Пушкина,69а</t>
  </si>
  <si>
    <t>Жилой дом, Пионерская,23а</t>
  </si>
  <si>
    <t>Жилой дом, Советский пр.,179</t>
  </si>
  <si>
    <t>Жилой дом,Борки,14а</t>
  </si>
  <si>
    <t>Жилой дом,Рогозинино,4</t>
  </si>
  <si>
    <t>Гараж, Красная,90</t>
  </si>
  <si>
    <t>Нежилое помещение, Революционный,8</t>
  </si>
  <si>
    <t>Жилой дом, Водников,37</t>
  </si>
  <si>
    <t>Жилой дом, Хабарова,39</t>
  </si>
  <si>
    <t>Торговый павильон, Красная,107</t>
  </si>
  <si>
    <t>Часть(11/25) жилого дома, Васендина,73</t>
  </si>
  <si>
    <t>Торговый павильон, Виноградова,69</t>
  </si>
  <si>
    <t>Здание склада, Транспортная,14</t>
  </si>
  <si>
    <t>Жилой дом, Краснофлотская,29</t>
  </si>
  <si>
    <t>к Методическим указаниям по определению размера платы</t>
  </si>
  <si>
    <t>за технологическое присоединение к электрическим сетям,</t>
  </si>
  <si>
    <t>утв. приказом Федеральной антимонопольной службы</t>
  </si>
  <si>
    <t>от 29 августа 2017 г. № 1135/17</t>
  </si>
  <si>
    <t xml:space="preserve">                          Расходы на строительство введенных в эксплуатацию объектов электросетевого </t>
  </si>
  <si>
    <t xml:space="preserve">                         хозяйства для целей технологическогоприсоединения и для целей реализации иных </t>
  </si>
  <si>
    <t xml:space="preserve">              мероприятий инвестиционной программы территориальной сетевой организации, а так же на </t>
  </si>
  <si>
    <t xml:space="preserve">                      обеспечение средствами коммерческого учета электрической энергии(мощности)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</si>
</sst>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0.0"/>
  </numFmts>
  <fonts count="25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6"/>
      <color theme="1"/>
      <name val="Arial"/>
      <family val="2"/>
      <charset val="204"/>
    </font>
    <font>
      <sz val="4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sz val="9"/>
      <color rgb="FFFF0000"/>
      <name val="Arial"/>
      <family val="2"/>
      <charset val="204"/>
    </font>
    <font>
      <sz val="6"/>
      <name val="Arial"/>
      <family val="2"/>
      <charset val="204"/>
    </font>
    <font>
      <b/>
      <sz val="9"/>
      <name val="Arial"/>
      <family val="2"/>
      <charset val="204"/>
    </font>
    <font>
      <sz val="9"/>
      <color theme="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1"/>
      <name val="Arial"/>
      <family val="2"/>
      <charset val="204"/>
    </font>
    <font>
      <sz val="7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2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164" fontId="1" fillId="4" borderId="1" xfId="0" applyNumberFormat="1" applyFont="1" applyFill="1" applyBorder="1" applyAlignment="1">
      <alignment horizontal="right" vertical="center" wrapText="1" inden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center" wrapText="1"/>
    </xf>
    <xf numFmtId="164" fontId="1" fillId="4" borderId="6" xfId="0" applyNumberFormat="1" applyFont="1" applyFill="1" applyBorder="1" applyAlignment="1">
      <alignment horizontal="right" vertical="center" wrapText="1" inden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top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/>
    <xf numFmtId="0" fontId="11" fillId="0" borderId="0" xfId="0" applyFont="1" applyAlignment="1">
      <alignment horizontal="center" vertical="center"/>
    </xf>
    <xf numFmtId="164" fontId="1" fillId="5" borderId="6" xfId="0" applyNumberFormat="1" applyFont="1" applyFill="1" applyBorder="1" applyAlignment="1">
      <alignment horizontal="right" vertical="center" wrapText="1" indent="1"/>
    </xf>
    <xf numFmtId="164" fontId="1" fillId="5" borderId="1" xfId="0" applyNumberFormat="1" applyFont="1" applyFill="1" applyBorder="1" applyAlignment="1">
      <alignment horizontal="right" vertical="center" wrapText="1" indent="1"/>
    </xf>
    <xf numFmtId="0" fontId="12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 indent="1"/>
    </xf>
    <xf numFmtId="0" fontId="14" fillId="2" borderId="2" xfId="0" applyFont="1" applyFill="1" applyBorder="1" applyAlignment="1">
      <alignment horizontal="left" vertical="center" indent="1"/>
    </xf>
    <xf numFmtId="0" fontId="1" fillId="2" borderId="3" xfId="0" applyFont="1" applyFill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top" wrapText="1"/>
    </xf>
    <xf numFmtId="165" fontId="1" fillId="4" borderId="1" xfId="0" applyNumberFormat="1" applyFont="1" applyFill="1" applyBorder="1" applyAlignment="1">
      <alignment horizontal="right" vertical="center" wrapText="1" indent="1"/>
    </xf>
    <xf numFmtId="0" fontId="1" fillId="6" borderId="1" xfId="0" applyFont="1" applyFill="1" applyBorder="1" applyAlignment="1">
      <alignment horizontal="right" vertical="center" wrapText="1" indent="1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0" fillId="3" borderId="1" xfId="0" applyFont="1" applyFill="1" applyBorder="1" applyAlignment="1">
      <alignment horizontal="left" vertical="center" inden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 indent="2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165" fontId="1" fillId="3" borderId="1" xfId="0" applyNumberFormat="1" applyFont="1" applyFill="1" applyBorder="1" applyAlignment="1">
      <alignment horizontal="right" vertical="center" wrapText="1" indent="1"/>
    </xf>
    <xf numFmtId="0" fontId="1" fillId="3" borderId="1" xfId="0" applyFont="1" applyFill="1" applyBorder="1" applyAlignment="1">
      <alignment horizontal="right" vertical="center" wrapText="1" inden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/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center" vertical="top" wrapText="1"/>
    </xf>
    <xf numFmtId="0" fontId="8" fillId="0" borderId="6" xfId="0" applyFont="1" applyBorder="1" applyAlignment="1">
      <alignment horizontal="left" vertical="center" wrapText="1"/>
    </xf>
    <xf numFmtId="0" fontId="6" fillId="0" borderId="10" xfId="0" applyFont="1" applyBorder="1" applyAlignment="1">
      <alignment vertical="top" wrapText="1"/>
    </xf>
    <xf numFmtId="0" fontId="1" fillId="2" borderId="10" xfId="0" applyFont="1" applyFill="1" applyBorder="1" applyAlignment="1">
      <alignment horizontal="justify" vertical="top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justify" vertical="top" wrapText="1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1" xfId="0" applyFont="1" applyBorder="1" applyAlignment="1">
      <alignment vertical="top" wrapText="1"/>
    </xf>
    <xf numFmtId="165" fontId="12" fillId="4" borderId="1" xfId="0" applyNumberFormat="1" applyFont="1" applyFill="1" applyBorder="1" applyAlignment="1">
      <alignment horizontal="right" vertical="center" wrapText="1" indent="1"/>
    </xf>
    <xf numFmtId="165" fontId="1" fillId="4" borderId="1" xfId="0" applyNumberFormat="1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right" vertical="center" wrapText="1" indent="1"/>
    </xf>
    <xf numFmtId="0" fontId="12" fillId="4" borderId="5" xfId="0" applyFont="1" applyFill="1" applyBorder="1"/>
    <xf numFmtId="0" fontId="1" fillId="4" borderId="1" xfId="0" applyFont="1" applyFill="1" applyBorder="1" applyAlignment="1">
      <alignment horizontal="center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21" fillId="0" borderId="0" xfId="0" applyFont="1"/>
    <xf numFmtId="0" fontId="21" fillId="0" borderId="0" xfId="0" applyFont="1" applyAlignment="1">
      <alignment horizontal="left" vertical="center"/>
    </xf>
    <xf numFmtId="0" fontId="20" fillId="0" borderId="0" xfId="0" applyFont="1" applyAlignment="1"/>
    <xf numFmtId="1" fontId="1" fillId="6" borderId="1" xfId="0" applyNumberFormat="1" applyFont="1" applyFill="1" applyBorder="1" applyAlignment="1">
      <alignment horizontal="right" vertical="center" wrapText="1" indent="1"/>
    </xf>
    <xf numFmtId="2" fontId="1" fillId="4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0" fillId="0" borderId="0" xfId="0" applyFont="1" applyAlignment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na\AppData\Roaming\1C\&#1060;&#1072;&#1081;&#1083;&#1099;\&#1044;&#1086;&#1082;&#1091;&#1084;&#1077;&#1085;&#1090;&#1086;&#1086;&#1073;&#1086;&#1088;&#1086;&#1090;&#1050;&#1054;&#1056;&#1055;\&#1057;&#1086;&#1082;&#1086;&#1083;&#1086;&#1074;&#1072;%20&#1040;&#1085;&#1085;&#1072;%20&#1042;&#1072;&#1089;&#1080;&#1083;&#1100;&#1077;&#1074;&#1085;&#1072;%2027afbc7b-7509-11e2-978c-001517b35f48\&#1055;&#1088;&#1080;&#1083;&#1086;&#1078;&#1077;&#1085;&#1080;&#1103;%20&#8470;%202%20&#8470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_С1_ТСО"/>
      <sheetName val="3_С1_ТСО"/>
    </sheetNames>
    <sheetDataSet>
      <sheetData sheetId="0" refreshError="1"/>
      <sheetData sheetId="1">
        <row r="15">
          <cell r="H15">
            <v>0</v>
          </cell>
          <cell r="I15">
            <v>0</v>
          </cell>
          <cell r="J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H422"/>
  <sheetViews>
    <sheetView tabSelected="1" view="pageBreakPreview" topLeftCell="A404" zoomScaleNormal="100" zoomScaleSheetLayoutView="100" workbookViewId="0">
      <selection activeCell="C422" sqref="C422"/>
    </sheetView>
  </sheetViews>
  <sheetFormatPr defaultColWidth="9.109375" defaultRowHeight="11.4" outlineLevelRow="1" x14ac:dyDescent="0.2"/>
  <cols>
    <col min="1" max="1" width="4.109375" style="18" customWidth="1"/>
    <col min="2" max="2" width="10.88671875" style="58" customWidth="1"/>
    <col min="3" max="3" width="49.44140625" style="1" customWidth="1"/>
    <col min="4" max="4" width="9.33203125" style="1" bestFit="1" customWidth="1"/>
    <col min="5" max="5" width="11.6640625" style="1" bestFit="1" customWidth="1"/>
    <col min="6" max="6" width="13.88671875" style="1" bestFit="1" customWidth="1"/>
    <col min="7" max="7" width="12.5546875" style="1" bestFit="1" customWidth="1"/>
    <col min="8" max="8" width="15.88671875" style="1" customWidth="1"/>
    <col min="9" max="16384" width="9.109375" style="1"/>
  </cols>
  <sheetData>
    <row r="1" spans="2:8" x14ac:dyDescent="0.2">
      <c r="B1" s="95"/>
      <c r="F1" s="128"/>
      <c r="G1" s="128"/>
      <c r="H1" s="128" t="s">
        <v>107</v>
      </c>
    </row>
    <row r="2" spans="2:8" x14ac:dyDescent="0.2">
      <c r="B2" s="95"/>
      <c r="F2" s="128"/>
      <c r="G2" s="128"/>
      <c r="H2" s="128" t="s">
        <v>466</v>
      </c>
    </row>
    <row r="3" spans="2:8" x14ac:dyDescent="0.2">
      <c r="B3" s="95"/>
      <c r="F3" s="128"/>
      <c r="G3" s="128"/>
      <c r="H3" s="128" t="s">
        <v>467</v>
      </c>
    </row>
    <row r="4" spans="2:8" x14ac:dyDescent="0.2">
      <c r="B4" s="95"/>
      <c r="F4" s="128"/>
      <c r="G4" s="128"/>
      <c r="H4" s="128" t="s">
        <v>468</v>
      </c>
    </row>
    <row r="5" spans="2:8" x14ac:dyDescent="0.2">
      <c r="B5" s="95"/>
      <c r="F5" s="129"/>
      <c r="G5" s="129"/>
      <c r="H5" s="128" t="s">
        <v>469</v>
      </c>
    </row>
    <row r="6" spans="2:8" x14ac:dyDescent="0.2">
      <c r="B6" s="95"/>
      <c r="F6" s="129"/>
      <c r="G6" s="129"/>
      <c r="H6" s="130"/>
    </row>
    <row r="7" spans="2:8" x14ac:dyDescent="0.2">
      <c r="B7" s="95"/>
      <c r="H7" s="7"/>
    </row>
    <row r="8" spans="2:8" ht="15" x14ac:dyDescent="0.25">
      <c r="B8" s="95"/>
      <c r="C8" s="131" t="s">
        <v>470</v>
      </c>
    </row>
    <row r="9" spans="2:8" ht="15" x14ac:dyDescent="0.25">
      <c r="B9" s="95"/>
      <c r="C9" s="131" t="s">
        <v>471</v>
      </c>
    </row>
    <row r="10" spans="2:8" ht="15" x14ac:dyDescent="0.25">
      <c r="B10" s="95"/>
      <c r="C10" s="131" t="s">
        <v>472</v>
      </c>
    </row>
    <row r="11" spans="2:8" ht="15" x14ac:dyDescent="0.25">
      <c r="B11" s="95"/>
      <c r="C11" s="131" t="s">
        <v>473</v>
      </c>
    </row>
    <row r="12" spans="2:8" x14ac:dyDescent="0.2">
      <c r="B12" s="95"/>
    </row>
    <row r="13" spans="2:8" ht="13.8" x14ac:dyDescent="0.2">
      <c r="B13" s="95"/>
      <c r="C13" s="64" t="s">
        <v>251</v>
      </c>
    </row>
    <row r="14" spans="2:8" x14ac:dyDescent="0.2">
      <c r="B14" s="95"/>
      <c r="H14" s="7"/>
    </row>
    <row r="15" spans="2:8" ht="98.25" customHeight="1" x14ac:dyDescent="0.2">
      <c r="C15" s="115" t="s">
        <v>238</v>
      </c>
      <c r="D15" s="115" t="s">
        <v>133</v>
      </c>
      <c r="E15" s="115" t="s">
        <v>163</v>
      </c>
      <c r="F15" s="115" t="s">
        <v>237</v>
      </c>
      <c r="G15" s="62" t="s">
        <v>164</v>
      </c>
      <c r="H15" s="62" t="s">
        <v>239</v>
      </c>
    </row>
    <row r="16" spans="2:8" ht="44.25" customHeight="1" x14ac:dyDescent="0.2">
      <c r="C16" s="116"/>
      <c r="D16" s="116"/>
      <c r="E16" s="119"/>
      <c r="F16" s="119"/>
      <c r="G16" s="63" t="s">
        <v>131</v>
      </c>
      <c r="H16" s="63" t="s">
        <v>132</v>
      </c>
    </row>
    <row r="17" spans="1:8" ht="13.2" x14ac:dyDescent="0.2">
      <c r="A17" s="19" t="s">
        <v>111</v>
      </c>
      <c r="B17" s="56" t="s">
        <v>0</v>
      </c>
      <c r="C17" s="30" t="s">
        <v>1</v>
      </c>
      <c r="D17" s="30"/>
      <c r="E17" s="30"/>
      <c r="F17" s="30"/>
      <c r="G17" s="30"/>
      <c r="H17" s="30"/>
    </row>
    <row r="18" spans="1:8" ht="13.2" x14ac:dyDescent="0.2">
      <c r="A18" s="19" t="s">
        <v>111</v>
      </c>
      <c r="B18" s="60" t="s">
        <v>2</v>
      </c>
      <c r="C18" s="61" t="s">
        <v>65</v>
      </c>
      <c r="D18" s="48"/>
      <c r="E18" s="47"/>
      <c r="F18" s="47"/>
      <c r="G18" s="47"/>
      <c r="H18" s="47"/>
    </row>
    <row r="19" spans="1:8" ht="13.2" outlineLevel="1" x14ac:dyDescent="0.2">
      <c r="A19" s="19" t="s">
        <v>111</v>
      </c>
      <c r="B19" s="57" t="s">
        <v>138</v>
      </c>
      <c r="C19" s="23" t="s">
        <v>68</v>
      </c>
      <c r="D19" s="48"/>
      <c r="E19" s="47"/>
      <c r="F19" s="47"/>
      <c r="G19" s="47"/>
      <c r="H19" s="47"/>
    </row>
    <row r="20" spans="1:8" ht="13.2" outlineLevel="1" x14ac:dyDescent="0.2">
      <c r="A20" s="19" t="s">
        <v>111</v>
      </c>
      <c r="B20" s="57" t="s">
        <v>139</v>
      </c>
      <c r="C20" s="23" t="s">
        <v>69</v>
      </c>
      <c r="D20" s="48"/>
      <c r="E20" s="47"/>
      <c r="F20" s="47"/>
      <c r="G20" s="47"/>
      <c r="H20" s="47"/>
    </row>
    <row r="21" spans="1:8" ht="13.2" outlineLevel="1" x14ac:dyDescent="0.2">
      <c r="A21" s="19" t="s">
        <v>111</v>
      </c>
      <c r="B21" s="57" t="s">
        <v>140</v>
      </c>
      <c r="C21" s="23" t="s">
        <v>70</v>
      </c>
      <c r="D21" s="48"/>
      <c r="E21" s="47"/>
      <c r="F21" s="47"/>
      <c r="G21" s="47"/>
      <c r="H21" s="47"/>
    </row>
    <row r="22" spans="1:8" outlineLevel="1" x14ac:dyDescent="0.2">
      <c r="A22" s="19"/>
      <c r="B22" s="57"/>
      <c r="C22" s="23"/>
      <c r="D22" s="48">
        <v>2020</v>
      </c>
      <c r="E22" s="91">
        <v>0.4</v>
      </c>
      <c r="F22" s="93">
        <f>SUM(F62:F66)</f>
        <v>645</v>
      </c>
      <c r="G22" s="93">
        <f>SUM(G62:G66)</f>
        <v>456</v>
      </c>
      <c r="H22" s="90">
        <f>SUM(H62:H66)</f>
        <v>112.931</v>
      </c>
    </row>
    <row r="23" spans="1:8" outlineLevel="1" x14ac:dyDescent="0.2">
      <c r="A23" s="19"/>
      <c r="B23" s="57"/>
      <c r="C23" s="23"/>
      <c r="D23" s="111">
        <v>2021</v>
      </c>
      <c r="E23" s="91">
        <v>0.4</v>
      </c>
      <c r="F23" s="93">
        <f>SUM(F68:F76)</f>
        <v>488</v>
      </c>
      <c r="G23" s="93">
        <f t="shared" ref="G23:H23" si="0">SUM(G68:G76)</f>
        <v>677</v>
      </c>
      <c r="H23" s="90">
        <f t="shared" si="0"/>
        <v>62.919999999999987</v>
      </c>
    </row>
    <row r="24" spans="1:8" outlineLevel="1" x14ac:dyDescent="0.2">
      <c r="A24" s="19"/>
      <c r="B24" s="57"/>
      <c r="C24" s="23"/>
      <c r="D24" s="111">
        <v>2022</v>
      </c>
      <c r="E24" s="91">
        <v>0.4</v>
      </c>
      <c r="F24" s="93">
        <f>SUM(F78:F89)</f>
        <v>1255</v>
      </c>
      <c r="G24" s="93">
        <f t="shared" ref="G24:H24" si="1">SUM(G78:G89)</f>
        <v>1127</v>
      </c>
      <c r="H24" s="93">
        <f t="shared" si="1"/>
        <v>295.68</v>
      </c>
    </row>
    <row r="25" spans="1:8" ht="13.2" x14ac:dyDescent="0.2">
      <c r="A25" s="19" t="s">
        <v>111</v>
      </c>
      <c r="B25" s="60" t="s">
        <v>3</v>
      </c>
      <c r="C25" s="61" t="s">
        <v>73</v>
      </c>
      <c r="D25" s="48"/>
      <c r="E25" s="47"/>
      <c r="F25" s="47"/>
      <c r="G25" s="47"/>
      <c r="H25" s="47"/>
    </row>
    <row r="26" spans="1:8" ht="13.2" outlineLevel="1" x14ac:dyDescent="0.2">
      <c r="A26" s="19" t="s">
        <v>111</v>
      </c>
      <c r="B26" s="57"/>
      <c r="C26" s="23" t="s">
        <v>72</v>
      </c>
      <c r="D26" s="48"/>
      <c r="E26" s="47"/>
      <c r="F26" s="89"/>
      <c r="G26" s="47"/>
      <c r="H26" s="47"/>
    </row>
    <row r="27" spans="1:8" outlineLevel="1" x14ac:dyDescent="0.2">
      <c r="A27" s="19"/>
      <c r="B27" s="57"/>
      <c r="C27" s="23"/>
      <c r="D27" s="48">
        <v>2020</v>
      </c>
      <c r="E27" s="91">
        <v>0.4</v>
      </c>
      <c r="F27" s="93">
        <f>SUM(F62:F66)</f>
        <v>645</v>
      </c>
      <c r="G27" s="93">
        <f>SUM(G62:G66)</f>
        <v>456</v>
      </c>
      <c r="H27" s="90">
        <f>SUM(H62:H66)</f>
        <v>112.931</v>
      </c>
    </row>
    <row r="28" spans="1:8" outlineLevel="1" x14ac:dyDescent="0.2">
      <c r="A28" s="19"/>
      <c r="B28" s="57"/>
      <c r="C28" s="23"/>
      <c r="D28" s="111">
        <v>2021</v>
      </c>
      <c r="E28" s="91">
        <v>0.4</v>
      </c>
      <c r="F28" s="93">
        <f>SUM(F68:F76)</f>
        <v>488</v>
      </c>
      <c r="G28" s="93">
        <f t="shared" ref="G28:H28" si="2">SUM(G68:G76)</f>
        <v>677</v>
      </c>
      <c r="H28" s="90">
        <f t="shared" si="2"/>
        <v>62.919999999999987</v>
      </c>
    </row>
    <row r="29" spans="1:8" outlineLevel="1" x14ac:dyDescent="0.2">
      <c r="A29" s="19"/>
      <c r="B29" s="57"/>
      <c r="C29" s="23"/>
      <c r="D29" s="111">
        <v>2022</v>
      </c>
      <c r="E29" s="91">
        <v>0.4</v>
      </c>
      <c r="F29" s="93">
        <f>SUM(F78:F89)</f>
        <v>1255</v>
      </c>
      <c r="G29" s="93">
        <f t="shared" ref="G29:H29" si="3">SUM(G78:G89)</f>
        <v>1127</v>
      </c>
      <c r="H29" s="93">
        <f t="shared" si="3"/>
        <v>295.68</v>
      </c>
    </row>
    <row r="30" spans="1:8" ht="13.2" outlineLevel="1" x14ac:dyDescent="0.2">
      <c r="A30" s="19" t="s">
        <v>111</v>
      </c>
      <c r="B30" s="57"/>
      <c r="C30" s="23" t="s">
        <v>71</v>
      </c>
      <c r="D30" s="48"/>
      <c r="E30" s="47"/>
      <c r="F30" s="47"/>
      <c r="G30" s="47"/>
      <c r="H30" s="47"/>
    </row>
    <row r="31" spans="1:8" ht="13.2" x14ac:dyDescent="0.2">
      <c r="A31" s="19" t="s">
        <v>111</v>
      </c>
      <c r="B31" s="60" t="s">
        <v>4</v>
      </c>
      <c r="C31" s="61" t="s">
        <v>74</v>
      </c>
      <c r="D31" s="48"/>
      <c r="E31" s="47"/>
      <c r="F31" s="47"/>
      <c r="G31" s="47"/>
      <c r="H31" s="47"/>
    </row>
    <row r="32" spans="1:8" ht="13.2" outlineLevel="1" x14ac:dyDescent="0.2">
      <c r="A32" s="19" t="s">
        <v>111</v>
      </c>
      <c r="B32" s="57"/>
      <c r="C32" s="23" t="s">
        <v>75</v>
      </c>
      <c r="D32" s="48"/>
      <c r="E32" s="47"/>
      <c r="F32" s="47"/>
      <c r="G32" s="47"/>
      <c r="H32" s="47"/>
    </row>
    <row r="33" spans="1:8" ht="13.2" outlineLevel="1" x14ac:dyDescent="0.2">
      <c r="A33" s="19" t="s">
        <v>111</v>
      </c>
      <c r="B33" s="57"/>
      <c r="C33" s="23" t="s">
        <v>76</v>
      </c>
      <c r="D33" s="48"/>
      <c r="E33" s="47"/>
      <c r="F33" s="47"/>
      <c r="G33" s="47"/>
      <c r="H33" s="47"/>
    </row>
    <row r="34" spans="1:8" ht="13.2" outlineLevel="1" x14ac:dyDescent="0.2">
      <c r="A34" s="19" t="s">
        <v>111</v>
      </c>
      <c r="B34" s="57"/>
      <c r="C34" s="23" t="s">
        <v>77</v>
      </c>
      <c r="D34" s="48"/>
      <c r="E34" s="47"/>
      <c r="F34" s="47"/>
      <c r="G34" s="47"/>
      <c r="H34" s="47"/>
    </row>
    <row r="35" spans="1:8" outlineLevel="1" x14ac:dyDescent="0.2">
      <c r="A35" s="19"/>
      <c r="B35" s="57"/>
      <c r="C35" s="23" t="s">
        <v>162</v>
      </c>
      <c r="D35" s="48"/>
      <c r="E35" s="47"/>
      <c r="F35" s="47"/>
      <c r="G35" s="47"/>
      <c r="H35" s="47"/>
    </row>
    <row r="36" spans="1:8" outlineLevel="1" x14ac:dyDescent="0.2">
      <c r="A36" s="19"/>
      <c r="B36" s="57"/>
      <c r="C36" s="23"/>
      <c r="D36" s="48">
        <v>2020</v>
      </c>
      <c r="E36" s="91">
        <v>0.4</v>
      </c>
      <c r="F36" s="93">
        <f>SUM(F61:F65)</f>
        <v>585</v>
      </c>
      <c r="G36" s="93">
        <f t="shared" ref="G36:H36" si="4">SUM(G61:G65)</f>
        <v>389</v>
      </c>
      <c r="H36" s="90">
        <f t="shared" si="4"/>
        <v>103.324</v>
      </c>
    </row>
    <row r="37" spans="1:8" outlineLevel="1" x14ac:dyDescent="0.2">
      <c r="A37" s="19"/>
      <c r="B37" s="57"/>
      <c r="C37" s="23"/>
      <c r="D37" s="111">
        <v>2021</v>
      </c>
      <c r="E37" s="91">
        <v>0.4</v>
      </c>
      <c r="F37" s="93">
        <f>SUM(F68:F76)</f>
        <v>488</v>
      </c>
      <c r="G37" s="93">
        <f t="shared" ref="G37:H37" si="5">SUM(G68:G76)</f>
        <v>677</v>
      </c>
      <c r="H37" s="112">
        <f t="shared" si="5"/>
        <v>62.919999999999987</v>
      </c>
    </row>
    <row r="38" spans="1:8" outlineLevel="1" x14ac:dyDescent="0.2">
      <c r="A38" s="19"/>
      <c r="B38" s="57"/>
      <c r="C38" s="23"/>
      <c r="D38" s="111">
        <v>2022</v>
      </c>
      <c r="E38" s="91">
        <v>0.4</v>
      </c>
      <c r="F38" s="93"/>
      <c r="G38" s="93"/>
      <c r="H38" s="112"/>
    </row>
    <row r="39" spans="1:8" ht="13.2" x14ac:dyDescent="0.2">
      <c r="A39" s="19" t="s">
        <v>111</v>
      </c>
      <c r="B39" s="60" t="s">
        <v>5</v>
      </c>
      <c r="C39" s="61" t="s">
        <v>78</v>
      </c>
      <c r="D39" s="48"/>
      <c r="E39" s="47"/>
      <c r="F39" s="47"/>
      <c r="G39" s="47"/>
      <c r="H39" s="47"/>
    </row>
    <row r="40" spans="1:8" ht="13.2" outlineLevel="1" x14ac:dyDescent="0.2">
      <c r="A40" s="19" t="s">
        <v>111</v>
      </c>
      <c r="B40" s="57"/>
      <c r="C40" s="23" t="s">
        <v>143</v>
      </c>
      <c r="D40" s="48"/>
      <c r="E40" s="47"/>
      <c r="F40" s="47"/>
      <c r="G40" s="47"/>
      <c r="H40" s="47"/>
    </row>
    <row r="41" spans="1:8" outlineLevel="1" x14ac:dyDescent="0.2">
      <c r="A41" s="19"/>
      <c r="B41" s="57"/>
      <c r="C41" s="23"/>
      <c r="D41" s="48">
        <v>2020</v>
      </c>
      <c r="E41" s="91">
        <v>0.4</v>
      </c>
      <c r="F41" s="93">
        <f>SUM(F62,F64:F66)</f>
        <v>370</v>
      </c>
      <c r="G41" s="93">
        <f>SUM(G62,G64:G66)</f>
        <v>315</v>
      </c>
      <c r="H41" s="90">
        <f>SUM(H62,H64:H66)</f>
        <v>48.622</v>
      </c>
    </row>
    <row r="42" spans="1:8" outlineLevel="1" x14ac:dyDescent="0.2">
      <c r="A42" s="19"/>
      <c r="B42" s="57"/>
      <c r="C42" s="23"/>
      <c r="D42" s="111">
        <v>2021</v>
      </c>
      <c r="E42" s="91">
        <v>0.4</v>
      </c>
      <c r="F42" s="93">
        <f>SUM(F68:F76)</f>
        <v>488</v>
      </c>
      <c r="G42" s="93">
        <f t="shared" ref="G42:H42" si="6">SUM(G68:G76)</f>
        <v>677</v>
      </c>
      <c r="H42" s="90">
        <f t="shared" si="6"/>
        <v>62.919999999999987</v>
      </c>
    </row>
    <row r="43" spans="1:8" outlineLevel="1" x14ac:dyDescent="0.2">
      <c r="A43" s="19"/>
      <c r="B43" s="57"/>
      <c r="C43" s="23"/>
      <c r="D43" s="111">
        <v>2022</v>
      </c>
      <c r="E43" s="91">
        <v>0.4</v>
      </c>
      <c r="F43" s="93">
        <f>SUM(F78:F81,F83:F84,F86:F88)</f>
        <v>890</v>
      </c>
      <c r="G43" s="93">
        <f t="shared" ref="G43:H43" si="7">SUM(G78:G81,G83:G84,G86:G88)</f>
        <v>704</v>
      </c>
      <c r="H43" s="93">
        <f t="shared" si="7"/>
        <v>125.58199999999999</v>
      </c>
    </row>
    <row r="44" spans="1:8" ht="13.2" outlineLevel="1" x14ac:dyDescent="0.2">
      <c r="A44" s="19" t="s">
        <v>111</v>
      </c>
      <c r="B44" s="57"/>
      <c r="C44" s="23" t="s">
        <v>144</v>
      </c>
      <c r="D44" s="48"/>
      <c r="E44" s="47"/>
      <c r="F44" s="47"/>
      <c r="G44" s="47"/>
      <c r="H44" s="47"/>
    </row>
    <row r="45" spans="1:8" outlineLevel="1" x14ac:dyDescent="0.2">
      <c r="A45" s="19"/>
      <c r="B45" s="57"/>
      <c r="C45" s="23"/>
      <c r="D45" s="48">
        <v>2020</v>
      </c>
      <c r="E45" s="91">
        <v>0.4</v>
      </c>
      <c r="F45" s="93">
        <f>F63</f>
        <v>275</v>
      </c>
      <c r="G45" s="93">
        <f>G63</f>
        <v>141</v>
      </c>
      <c r="H45" s="90">
        <f>H63</f>
        <v>64.308999999999997</v>
      </c>
    </row>
    <row r="46" spans="1:8" outlineLevel="1" x14ac:dyDescent="0.2">
      <c r="A46" s="19"/>
      <c r="B46" s="57"/>
      <c r="C46" s="23"/>
      <c r="D46" s="111">
        <v>2022</v>
      </c>
      <c r="E46" s="91">
        <v>0.4</v>
      </c>
      <c r="F46" s="93">
        <f>SUM(F82,F85,F89)</f>
        <v>365</v>
      </c>
      <c r="G46" s="93">
        <f t="shared" ref="G46:H46" si="8">SUM(G82,G85,G89)</f>
        <v>423</v>
      </c>
      <c r="H46" s="93">
        <f t="shared" si="8"/>
        <v>170.09800000000001</v>
      </c>
    </row>
    <row r="47" spans="1:8" ht="13.2" outlineLevel="1" x14ac:dyDescent="0.2">
      <c r="A47" s="19" t="s">
        <v>111</v>
      </c>
      <c r="B47" s="57"/>
      <c r="C47" s="23" t="s">
        <v>145</v>
      </c>
      <c r="D47" s="48"/>
      <c r="E47" s="47"/>
      <c r="F47" s="47"/>
      <c r="G47" s="47"/>
      <c r="H47" s="47"/>
    </row>
    <row r="48" spans="1:8" ht="13.2" outlineLevel="1" x14ac:dyDescent="0.2">
      <c r="A48" s="19" t="s">
        <v>111</v>
      </c>
      <c r="B48" s="57"/>
      <c r="C48" s="23" t="s">
        <v>146</v>
      </c>
      <c r="D48" s="48"/>
      <c r="E48" s="47"/>
      <c r="F48" s="47"/>
      <c r="G48" s="47"/>
      <c r="H48" s="47"/>
    </row>
    <row r="49" spans="1:8" ht="13.2" outlineLevel="1" x14ac:dyDescent="0.2">
      <c r="A49" s="19" t="s">
        <v>111</v>
      </c>
      <c r="B49" s="57"/>
      <c r="C49" s="23" t="s">
        <v>147</v>
      </c>
      <c r="D49" s="48"/>
      <c r="E49" s="47"/>
      <c r="F49" s="47"/>
      <c r="G49" s="47"/>
      <c r="H49" s="47"/>
    </row>
    <row r="50" spans="1:8" ht="13.2" outlineLevel="1" x14ac:dyDescent="0.2">
      <c r="A50" s="19" t="s">
        <v>111</v>
      </c>
      <c r="B50" s="76"/>
      <c r="C50" s="77" t="s">
        <v>148</v>
      </c>
      <c r="D50" s="48"/>
      <c r="E50" s="47"/>
      <c r="F50" s="47"/>
      <c r="G50" s="47"/>
      <c r="H50" s="47"/>
    </row>
    <row r="51" spans="1:8" ht="13.5" customHeight="1" outlineLevel="1" x14ac:dyDescent="0.2">
      <c r="A51" s="19"/>
      <c r="B51" s="80" t="s">
        <v>181</v>
      </c>
      <c r="C51" s="81" t="s">
        <v>184</v>
      </c>
      <c r="D51" s="48"/>
      <c r="E51" s="47"/>
      <c r="F51" s="47"/>
      <c r="G51" s="47"/>
      <c r="H51" s="47"/>
    </row>
    <row r="52" spans="1:8" outlineLevel="1" x14ac:dyDescent="0.2">
      <c r="A52" s="19"/>
      <c r="B52" s="82"/>
      <c r="C52" s="83" t="s">
        <v>182</v>
      </c>
      <c r="D52" s="48"/>
      <c r="E52" s="47"/>
      <c r="F52" s="47"/>
      <c r="G52" s="47"/>
      <c r="H52" s="47"/>
    </row>
    <row r="53" spans="1:8" outlineLevel="1" x14ac:dyDescent="0.2">
      <c r="A53" s="19"/>
      <c r="B53" s="82"/>
      <c r="C53" s="83"/>
      <c r="D53" s="48">
        <v>2020</v>
      </c>
      <c r="E53" s="91">
        <v>0.4</v>
      </c>
      <c r="F53" s="93">
        <f>SUM(F62:F66)</f>
        <v>645</v>
      </c>
      <c r="G53" s="93">
        <f>SUM(G62:G66)</f>
        <v>456</v>
      </c>
      <c r="H53" s="90">
        <f>SUM(H62:H66)</f>
        <v>112.931</v>
      </c>
    </row>
    <row r="54" spans="1:8" outlineLevel="1" x14ac:dyDescent="0.2">
      <c r="A54" s="19"/>
      <c r="B54" s="82"/>
      <c r="C54" s="83"/>
      <c r="D54" s="111">
        <v>2021</v>
      </c>
      <c r="E54" s="91">
        <v>0.4</v>
      </c>
      <c r="F54" s="93">
        <f>SUM(F68:F76)</f>
        <v>488</v>
      </c>
      <c r="G54" s="93">
        <f>SUM(G68:G76)</f>
        <v>677</v>
      </c>
      <c r="H54" s="90">
        <f>SUM(H68:H76)</f>
        <v>62.919999999999987</v>
      </c>
    </row>
    <row r="55" spans="1:8" outlineLevel="1" x14ac:dyDescent="0.2">
      <c r="A55" s="19"/>
      <c r="B55" s="82"/>
      <c r="C55" s="83"/>
      <c r="D55" s="111">
        <v>2022</v>
      </c>
      <c r="E55" s="91">
        <v>0.4</v>
      </c>
      <c r="F55" s="93">
        <f>SUM(F78:F89)</f>
        <v>1255</v>
      </c>
      <c r="G55" s="93">
        <f t="shared" ref="G55:H55" si="9">SUM(G78:G89)</f>
        <v>1127</v>
      </c>
      <c r="H55" s="93">
        <f t="shared" si="9"/>
        <v>295.68</v>
      </c>
    </row>
    <row r="56" spans="1:8" outlineLevel="1" x14ac:dyDescent="0.2">
      <c r="A56" s="19"/>
      <c r="B56" s="82"/>
      <c r="C56" s="83" t="s">
        <v>183</v>
      </c>
      <c r="D56" s="48"/>
      <c r="E56" s="90"/>
      <c r="F56" s="90"/>
      <c r="G56" s="90"/>
      <c r="H56" s="90"/>
    </row>
    <row r="57" spans="1:8" ht="12" outlineLevel="1" x14ac:dyDescent="0.2">
      <c r="A57" s="19"/>
      <c r="B57" s="80" t="s">
        <v>185</v>
      </c>
      <c r="C57" s="83" t="s">
        <v>186</v>
      </c>
      <c r="D57" s="48"/>
      <c r="E57" s="47"/>
      <c r="F57" s="47"/>
      <c r="G57" s="47"/>
      <c r="H57" s="47"/>
    </row>
    <row r="58" spans="1:8" outlineLevel="1" x14ac:dyDescent="0.2">
      <c r="A58" s="19"/>
      <c r="B58" s="82"/>
      <c r="C58" s="84" t="s">
        <v>187</v>
      </c>
      <c r="D58" s="48"/>
      <c r="E58" s="47"/>
      <c r="F58" s="47"/>
      <c r="G58" s="47"/>
      <c r="H58" s="47"/>
    </row>
    <row r="59" spans="1:8" outlineLevel="1" x14ac:dyDescent="0.2">
      <c r="A59" s="19"/>
      <c r="B59" s="82"/>
      <c r="C59" s="84" t="s">
        <v>188</v>
      </c>
      <c r="D59" s="48"/>
      <c r="E59" s="47"/>
      <c r="F59" s="47"/>
      <c r="G59" s="47"/>
      <c r="H59" s="47"/>
    </row>
    <row r="60" spans="1:8" ht="13.2" outlineLevel="1" x14ac:dyDescent="0.2">
      <c r="A60" s="19" t="s">
        <v>111</v>
      </c>
      <c r="B60" s="78" t="s">
        <v>6</v>
      </c>
      <c r="C60" s="79" t="s">
        <v>7</v>
      </c>
      <c r="D60" s="48"/>
      <c r="E60" s="47"/>
      <c r="F60" s="47"/>
      <c r="G60" s="47"/>
      <c r="H60" s="47"/>
    </row>
    <row r="61" spans="1:8" ht="12" outlineLevel="1" x14ac:dyDescent="0.2">
      <c r="A61" s="19"/>
      <c r="B61" s="78"/>
      <c r="C61" s="79"/>
      <c r="D61" s="48"/>
      <c r="E61" s="91"/>
      <c r="F61" s="47"/>
      <c r="G61" s="47"/>
      <c r="H61" s="47"/>
    </row>
    <row r="62" spans="1:8" ht="19.2" outlineLevel="1" x14ac:dyDescent="0.2">
      <c r="A62" s="19"/>
      <c r="B62" s="78"/>
      <c r="C62" s="92" t="s">
        <v>268</v>
      </c>
      <c r="D62" s="48">
        <v>2020</v>
      </c>
      <c r="E62" s="91">
        <v>0.4</v>
      </c>
      <c r="F62" s="93">
        <v>200</v>
      </c>
      <c r="G62" s="93">
        <v>114</v>
      </c>
      <c r="H62" s="90">
        <v>34.183999999999997</v>
      </c>
    </row>
    <row r="63" spans="1:8" ht="12" outlineLevel="1" x14ac:dyDescent="0.2">
      <c r="A63" s="19"/>
      <c r="B63" s="78"/>
      <c r="C63" s="92" t="s">
        <v>267</v>
      </c>
      <c r="D63" s="48">
        <v>2020</v>
      </c>
      <c r="E63" s="91">
        <v>0.4</v>
      </c>
      <c r="F63" s="93">
        <v>275</v>
      </c>
      <c r="G63" s="93">
        <v>141</v>
      </c>
      <c r="H63" s="90">
        <v>64.308999999999997</v>
      </c>
    </row>
    <row r="64" spans="1:8" ht="12" outlineLevel="1" x14ac:dyDescent="0.2">
      <c r="A64" s="19"/>
      <c r="B64" s="78"/>
      <c r="C64" s="94" t="s">
        <v>269</v>
      </c>
      <c r="D64" s="48">
        <v>2020</v>
      </c>
      <c r="E64" s="91">
        <v>0.4</v>
      </c>
      <c r="F64" s="93">
        <v>60</v>
      </c>
      <c r="G64" s="93">
        <v>67</v>
      </c>
      <c r="H64" s="90">
        <v>1.929</v>
      </c>
    </row>
    <row r="65" spans="1:8" ht="12" outlineLevel="1" x14ac:dyDescent="0.2">
      <c r="A65" s="19"/>
      <c r="B65" s="78"/>
      <c r="C65" s="94" t="s">
        <v>270</v>
      </c>
      <c r="D65" s="48">
        <v>2020</v>
      </c>
      <c r="E65" s="91">
        <v>0.4</v>
      </c>
      <c r="F65" s="93">
        <v>50</v>
      </c>
      <c r="G65" s="93">
        <v>67</v>
      </c>
      <c r="H65" s="90">
        <v>2.9020000000000001</v>
      </c>
    </row>
    <row r="66" spans="1:8" ht="12" outlineLevel="1" x14ac:dyDescent="0.2">
      <c r="A66" s="19"/>
      <c r="B66" s="78"/>
      <c r="C66" s="94" t="s">
        <v>271</v>
      </c>
      <c r="D66" s="48">
        <v>2020</v>
      </c>
      <c r="E66" s="91">
        <v>0.4</v>
      </c>
      <c r="F66" s="93">
        <v>60</v>
      </c>
      <c r="G66" s="93">
        <v>67</v>
      </c>
      <c r="H66" s="90">
        <v>9.6069999999999993</v>
      </c>
    </row>
    <row r="67" spans="1:8" ht="12" outlineLevel="1" x14ac:dyDescent="0.2">
      <c r="A67" s="19"/>
      <c r="B67" s="78"/>
      <c r="C67" s="94"/>
      <c r="D67" s="48"/>
      <c r="E67" s="91"/>
      <c r="F67" s="93"/>
      <c r="G67" s="93"/>
      <c r="H67" s="90"/>
    </row>
    <row r="68" spans="1:8" ht="12" outlineLevel="1" x14ac:dyDescent="0.2">
      <c r="A68" s="19"/>
      <c r="B68" s="78"/>
      <c r="C68" s="94" t="s">
        <v>272</v>
      </c>
      <c r="D68" s="111">
        <v>2021</v>
      </c>
      <c r="E68" s="91">
        <v>0.4</v>
      </c>
      <c r="F68" s="93">
        <v>100</v>
      </c>
      <c r="G68" s="93">
        <v>94</v>
      </c>
      <c r="H68" s="90">
        <v>12.417999999999999</v>
      </c>
    </row>
    <row r="69" spans="1:8" ht="12" outlineLevel="1" x14ac:dyDescent="0.2">
      <c r="A69" s="19"/>
      <c r="B69" s="78"/>
      <c r="C69" s="94" t="s">
        <v>273</v>
      </c>
      <c r="D69" s="111">
        <v>2021</v>
      </c>
      <c r="E69" s="91">
        <v>0.4</v>
      </c>
      <c r="F69" s="93">
        <v>30</v>
      </c>
      <c r="G69" s="93">
        <v>67</v>
      </c>
      <c r="H69" s="90">
        <v>2.335</v>
      </c>
    </row>
    <row r="70" spans="1:8" ht="12" outlineLevel="1" x14ac:dyDescent="0.2">
      <c r="A70" s="19"/>
      <c r="B70" s="78"/>
      <c r="C70" s="94" t="s">
        <v>274</v>
      </c>
      <c r="D70" s="111">
        <v>2021</v>
      </c>
      <c r="E70" s="91">
        <v>0.4</v>
      </c>
      <c r="F70" s="93">
        <v>50</v>
      </c>
      <c r="G70" s="93">
        <v>67</v>
      </c>
      <c r="H70" s="90">
        <v>10.94</v>
      </c>
    </row>
    <row r="71" spans="1:8" ht="12" outlineLevel="1" x14ac:dyDescent="0.2">
      <c r="A71" s="19"/>
      <c r="B71" s="78"/>
      <c r="C71" s="94" t="s">
        <v>275</v>
      </c>
      <c r="D71" s="111">
        <v>2021</v>
      </c>
      <c r="E71" s="91">
        <v>0.4</v>
      </c>
      <c r="F71" s="93">
        <v>48</v>
      </c>
      <c r="G71" s="93">
        <v>94</v>
      </c>
      <c r="H71" s="90">
        <v>6.242</v>
      </c>
    </row>
    <row r="72" spans="1:8" ht="12" outlineLevel="1" x14ac:dyDescent="0.2">
      <c r="A72" s="19"/>
      <c r="B72" s="78"/>
      <c r="C72" s="94" t="s">
        <v>276</v>
      </c>
      <c r="D72" s="111">
        <v>2021</v>
      </c>
      <c r="E72" s="91">
        <v>0.4</v>
      </c>
      <c r="F72" s="93">
        <v>70</v>
      </c>
      <c r="G72" s="93">
        <v>87</v>
      </c>
      <c r="H72" s="90">
        <v>3.948</v>
      </c>
    </row>
    <row r="73" spans="1:8" ht="12" outlineLevel="1" x14ac:dyDescent="0.2">
      <c r="A73" s="19"/>
      <c r="B73" s="78"/>
      <c r="C73" s="94" t="s">
        <v>277</v>
      </c>
      <c r="D73" s="111">
        <v>2021</v>
      </c>
      <c r="E73" s="91">
        <v>0.4</v>
      </c>
      <c r="F73" s="93">
        <v>50</v>
      </c>
      <c r="G73" s="93">
        <v>67</v>
      </c>
      <c r="H73" s="90">
        <v>9.1449999999999996</v>
      </c>
    </row>
    <row r="74" spans="1:8" ht="12" outlineLevel="1" x14ac:dyDescent="0.2">
      <c r="A74" s="19"/>
      <c r="B74" s="78"/>
      <c r="C74" s="94" t="s">
        <v>278</v>
      </c>
      <c r="D74" s="111">
        <v>2021</v>
      </c>
      <c r="E74" s="91">
        <v>0.4</v>
      </c>
      <c r="F74" s="93">
        <v>30</v>
      </c>
      <c r="G74" s="93">
        <v>67</v>
      </c>
      <c r="H74" s="90">
        <v>10.294</v>
      </c>
    </row>
    <row r="75" spans="1:8" ht="12" outlineLevel="1" x14ac:dyDescent="0.2">
      <c r="A75" s="19"/>
      <c r="B75" s="78"/>
      <c r="C75" s="94" t="s">
        <v>279</v>
      </c>
      <c r="D75" s="111">
        <v>2021</v>
      </c>
      <c r="E75" s="91">
        <v>0.4</v>
      </c>
      <c r="F75" s="93">
        <v>10</v>
      </c>
      <c r="G75" s="93">
        <v>67</v>
      </c>
      <c r="H75" s="90">
        <v>0.84899999999999998</v>
      </c>
    </row>
    <row r="76" spans="1:8" ht="12" outlineLevel="1" x14ac:dyDescent="0.2">
      <c r="A76" s="19"/>
      <c r="B76" s="78"/>
      <c r="C76" s="94" t="s">
        <v>280</v>
      </c>
      <c r="D76" s="111">
        <v>2021</v>
      </c>
      <c r="E76" s="91">
        <v>0.4</v>
      </c>
      <c r="F76" s="93">
        <v>100</v>
      </c>
      <c r="G76" s="93">
        <v>67</v>
      </c>
      <c r="H76" s="90">
        <v>6.7489999999999997</v>
      </c>
    </row>
    <row r="77" spans="1:8" ht="12" outlineLevel="1" x14ac:dyDescent="0.2">
      <c r="A77" s="19"/>
      <c r="B77" s="78"/>
      <c r="C77" s="94"/>
      <c r="D77" s="111"/>
      <c r="E77" s="91"/>
      <c r="F77" s="93"/>
      <c r="G77" s="93"/>
      <c r="H77" s="90"/>
    </row>
    <row r="78" spans="1:8" ht="12" outlineLevel="1" x14ac:dyDescent="0.2">
      <c r="A78" s="19"/>
      <c r="B78" s="78"/>
      <c r="C78" s="94" t="s">
        <v>381</v>
      </c>
      <c r="D78" s="111">
        <v>2022</v>
      </c>
      <c r="E78" s="91">
        <v>0.4</v>
      </c>
      <c r="F78" s="93">
        <v>185</v>
      </c>
      <c r="G78" s="93">
        <v>94</v>
      </c>
      <c r="H78" s="90">
        <v>18.893999999999998</v>
      </c>
    </row>
    <row r="79" spans="1:8" ht="12" outlineLevel="1" x14ac:dyDescent="0.2">
      <c r="A79" s="19"/>
      <c r="B79" s="78"/>
      <c r="C79" s="94" t="s">
        <v>382</v>
      </c>
      <c r="D79" s="111">
        <v>2022</v>
      </c>
      <c r="E79" s="91">
        <v>0.4</v>
      </c>
      <c r="F79" s="93">
        <v>90</v>
      </c>
      <c r="G79" s="93">
        <v>67</v>
      </c>
      <c r="H79" s="90">
        <v>6.0670000000000002</v>
      </c>
    </row>
    <row r="80" spans="1:8" ht="12" outlineLevel="1" x14ac:dyDescent="0.2">
      <c r="A80" s="19"/>
      <c r="B80" s="78"/>
      <c r="C80" s="94" t="s">
        <v>383</v>
      </c>
      <c r="D80" s="111">
        <v>2022</v>
      </c>
      <c r="E80" s="91">
        <v>0.4</v>
      </c>
      <c r="F80" s="93">
        <v>35</v>
      </c>
      <c r="G80" s="93">
        <v>67</v>
      </c>
      <c r="H80" s="90">
        <v>10.475</v>
      </c>
    </row>
    <row r="81" spans="1:8" ht="12" outlineLevel="1" x14ac:dyDescent="0.2">
      <c r="A81" s="19"/>
      <c r="B81" s="78"/>
      <c r="C81" s="94" t="s">
        <v>384</v>
      </c>
      <c r="D81" s="111">
        <v>2022</v>
      </c>
      <c r="E81" s="91">
        <v>0.4</v>
      </c>
      <c r="F81" s="93">
        <v>160</v>
      </c>
      <c r="G81" s="93">
        <v>114</v>
      </c>
      <c r="H81" s="90">
        <v>28.559000000000001</v>
      </c>
    </row>
    <row r="82" spans="1:8" ht="12" outlineLevel="1" x14ac:dyDescent="0.2">
      <c r="A82" s="19"/>
      <c r="B82" s="78"/>
      <c r="C82" s="94" t="s">
        <v>385</v>
      </c>
      <c r="D82" s="111">
        <v>2022</v>
      </c>
      <c r="E82" s="91">
        <v>0.4</v>
      </c>
      <c r="F82" s="93">
        <v>35</v>
      </c>
      <c r="G82" s="93">
        <v>141</v>
      </c>
      <c r="H82" s="90">
        <v>29.545999999999999</v>
      </c>
    </row>
    <row r="83" spans="1:8" ht="12" outlineLevel="1" x14ac:dyDescent="0.2">
      <c r="A83" s="19"/>
      <c r="B83" s="78"/>
      <c r="C83" s="94" t="s">
        <v>386</v>
      </c>
      <c r="D83" s="111">
        <v>2022</v>
      </c>
      <c r="E83" s="91">
        <v>0.4</v>
      </c>
      <c r="F83" s="93">
        <v>60</v>
      </c>
      <c r="G83" s="93">
        <v>67</v>
      </c>
      <c r="H83" s="90">
        <v>11.749000000000001</v>
      </c>
    </row>
    <row r="84" spans="1:8" ht="12" outlineLevel="1" x14ac:dyDescent="0.2">
      <c r="A84" s="19"/>
      <c r="B84" s="78"/>
      <c r="C84" s="94" t="s">
        <v>387</v>
      </c>
      <c r="D84" s="111">
        <v>2022</v>
      </c>
      <c r="E84" s="91">
        <v>0.4</v>
      </c>
      <c r="F84" s="93">
        <v>30</v>
      </c>
      <c r="G84" s="93">
        <v>67</v>
      </c>
      <c r="H84" s="90">
        <v>9.5180000000000007</v>
      </c>
    </row>
    <row r="85" spans="1:8" ht="12" outlineLevel="1" x14ac:dyDescent="0.2">
      <c r="A85" s="19"/>
      <c r="B85" s="78"/>
      <c r="C85" s="94" t="s">
        <v>389</v>
      </c>
      <c r="D85" s="111">
        <v>2022</v>
      </c>
      <c r="E85" s="91">
        <v>0.4</v>
      </c>
      <c r="F85" s="93">
        <v>130</v>
      </c>
      <c r="G85" s="93">
        <v>141</v>
      </c>
      <c r="H85" s="90">
        <v>51.786000000000001</v>
      </c>
    </row>
    <row r="86" spans="1:8" ht="12" outlineLevel="1" x14ac:dyDescent="0.2">
      <c r="A86" s="19"/>
      <c r="B86" s="78"/>
      <c r="C86" s="94" t="s">
        <v>388</v>
      </c>
      <c r="D86" s="111">
        <v>2022</v>
      </c>
      <c r="E86" s="91">
        <v>0.4</v>
      </c>
      <c r="F86" s="93">
        <v>120</v>
      </c>
      <c r="G86" s="93">
        <v>67</v>
      </c>
      <c r="H86" s="90">
        <v>8.9849999999999994</v>
      </c>
    </row>
    <row r="87" spans="1:8" ht="12" outlineLevel="1" x14ac:dyDescent="0.2">
      <c r="A87" s="19"/>
      <c r="B87" s="78"/>
      <c r="C87" s="94" t="s">
        <v>390</v>
      </c>
      <c r="D87" s="111">
        <v>2022</v>
      </c>
      <c r="E87" s="91">
        <v>0.4</v>
      </c>
      <c r="F87" s="93">
        <v>120</v>
      </c>
      <c r="G87" s="93">
        <v>94</v>
      </c>
      <c r="H87" s="90">
        <v>24.21</v>
      </c>
    </row>
    <row r="88" spans="1:8" ht="12" outlineLevel="1" x14ac:dyDescent="0.2">
      <c r="A88" s="19"/>
      <c r="B88" s="78"/>
      <c r="C88" s="94" t="s">
        <v>392</v>
      </c>
      <c r="D88" s="111">
        <v>2022</v>
      </c>
      <c r="E88" s="91">
        <v>0.4</v>
      </c>
      <c r="F88" s="93">
        <v>90</v>
      </c>
      <c r="G88" s="93">
        <v>67</v>
      </c>
      <c r="H88" s="90">
        <v>7.125</v>
      </c>
    </row>
    <row r="89" spans="1:8" ht="12" outlineLevel="1" x14ac:dyDescent="0.2">
      <c r="A89" s="19"/>
      <c r="B89" s="78"/>
      <c r="C89" s="94" t="s">
        <v>391</v>
      </c>
      <c r="D89" s="111">
        <v>2022</v>
      </c>
      <c r="E89" s="91">
        <v>0.4</v>
      </c>
      <c r="F89" s="93">
        <v>200</v>
      </c>
      <c r="G89" s="93">
        <v>141</v>
      </c>
      <c r="H89" s="90">
        <v>88.766000000000005</v>
      </c>
    </row>
    <row r="90" spans="1:8" ht="12" outlineLevel="1" x14ac:dyDescent="0.2">
      <c r="A90" s="19"/>
      <c r="B90" s="78"/>
      <c r="C90" s="94"/>
      <c r="D90" s="48"/>
      <c r="E90" s="91"/>
      <c r="F90" s="93"/>
      <c r="G90" s="93"/>
      <c r="H90" s="90"/>
    </row>
    <row r="91" spans="1:8" ht="13.2" x14ac:dyDescent="0.2">
      <c r="A91" s="19" t="s">
        <v>111</v>
      </c>
      <c r="B91" s="56" t="s">
        <v>8</v>
      </c>
      <c r="C91" s="30" t="s">
        <v>9</v>
      </c>
      <c r="D91" s="30"/>
      <c r="E91" s="30"/>
      <c r="F91" s="30"/>
      <c r="G91" s="30"/>
      <c r="H91" s="30"/>
    </row>
    <row r="92" spans="1:8" ht="13.2" x14ac:dyDescent="0.2">
      <c r="A92" s="19" t="s">
        <v>111</v>
      </c>
      <c r="B92" s="60" t="s">
        <v>10</v>
      </c>
      <c r="C92" s="65" t="s">
        <v>79</v>
      </c>
      <c r="D92" s="48"/>
      <c r="E92" s="47"/>
      <c r="F92" s="47"/>
      <c r="G92" s="47"/>
      <c r="H92" s="47"/>
    </row>
    <row r="93" spans="1:8" ht="13.2" outlineLevel="1" x14ac:dyDescent="0.2">
      <c r="A93" s="19" t="s">
        <v>111</v>
      </c>
      <c r="B93" s="57"/>
      <c r="C93" s="23" t="s">
        <v>80</v>
      </c>
      <c r="D93" s="111">
        <v>2021</v>
      </c>
      <c r="E93" s="93">
        <v>6</v>
      </c>
      <c r="F93" s="93">
        <v>170</v>
      </c>
      <c r="G93" s="93">
        <f t="shared" ref="G93:H93" si="10">G122</f>
        <v>1720</v>
      </c>
      <c r="H93" s="90">
        <f t="shared" si="10"/>
        <v>95.412000000000006</v>
      </c>
    </row>
    <row r="94" spans="1:8" ht="13.2" outlineLevel="1" x14ac:dyDescent="0.2">
      <c r="A94" s="19" t="s">
        <v>111</v>
      </c>
      <c r="B94" s="57"/>
      <c r="C94" s="23"/>
      <c r="D94" s="48"/>
      <c r="E94" s="47"/>
      <c r="F94" s="47"/>
      <c r="G94" s="47"/>
      <c r="H94" s="47"/>
    </row>
    <row r="95" spans="1:8" ht="13.2" outlineLevel="1" x14ac:dyDescent="0.2">
      <c r="A95" s="19" t="s">
        <v>111</v>
      </c>
      <c r="B95" s="57"/>
      <c r="C95" s="23" t="s">
        <v>81</v>
      </c>
      <c r="D95" s="48"/>
      <c r="E95" s="47"/>
      <c r="F95" s="47"/>
      <c r="G95" s="47"/>
      <c r="H95" s="47"/>
    </row>
    <row r="96" spans="1:8" ht="13.2" outlineLevel="1" x14ac:dyDescent="0.2">
      <c r="A96" s="19" t="s">
        <v>111</v>
      </c>
      <c r="B96" s="57"/>
      <c r="C96" s="23" t="s">
        <v>82</v>
      </c>
      <c r="D96" s="48"/>
      <c r="E96" s="47"/>
      <c r="F96" s="47"/>
      <c r="G96" s="47"/>
      <c r="H96" s="47"/>
    </row>
    <row r="97" spans="1:8" ht="13.2" outlineLevel="1" x14ac:dyDescent="0.2">
      <c r="A97" s="19" t="s">
        <v>111</v>
      </c>
      <c r="B97" s="57"/>
      <c r="C97" s="23" t="s">
        <v>83</v>
      </c>
      <c r="D97" s="48"/>
      <c r="E97" s="47"/>
      <c r="F97" s="47"/>
      <c r="G97" s="47"/>
      <c r="H97" s="47"/>
    </row>
    <row r="98" spans="1:8" outlineLevel="1" x14ac:dyDescent="0.2">
      <c r="A98" s="19"/>
      <c r="B98" s="57"/>
      <c r="C98" s="73" t="s">
        <v>149</v>
      </c>
      <c r="D98" s="48"/>
      <c r="E98" s="47"/>
      <c r="F98" s="47"/>
      <c r="G98" s="47"/>
      <c r="H98" s="47"/>
    </row>
    <row r="99" spans="1:8" ht="13.2" x14ac:dyDescent="0.2">
      <c r="A99" s="19" t="s">
        <v>111</v>
      </c>
      <c r="B99" s="60" t="s">
        <v>11</v>
      </c>
      <c r="C99" s="65" t="s">
        <v>134</v>
      </c>
      <c r="D99" s="48"/>
      <c r="E99" s="47"/>
      <c r="F99" s="47"/>
      <c r="G99" s="47"/>
      <c r="H99" s="47"/>
    </row>
    <row r="100" spans="1:8" ht="13.2" outlineLevel="1" x14ac:dyDescent="0.2">
      <c r="A100" s="19" t="s">
        <v>111</v>
      </c>
      <c r="B100" s="57"/>
      <c r="C100" s="23" t="s">
        <v>89</v>
      </c>
      <c r="D100" s="48"/>
      <c r="E100" s="47"/>
      <c r="F100" s="47"/>
      <c r="G100" s="47"/>
      <c r="H100" s="47"/>
    </row>
    <row r="101" spans="1:8" ht="13.2" outlineLevel="1" x14ac:dyDescent="0.2">
      <c r="A101" s="19" t="s">
        <v>111</v>
      </c>
      <c r="B101" s="57"/>
      <c r="C101" s="23" t="s">
        <v>150</v>
      </c>
      <c r="D101" s="111">
        <v>2021</v>
      </c>
      <c r="E101" s="93">
        <v>6</v>
      </c>
      <c r="F101" s="93">
        <v>170</v>
      </c>
      <c r="G101" s="93">
        <f t="shared" ref="G101:H101" si="11">G122</f>
        <v>1720</v>
      </c>
      <c r="H101" s="90">
        <f t="shared" si="11"/>
        <v>95.412000000000006</v>
      </c>
    </row>
    <row r="102" spans="1:8" ht="13.2" x14ac:dyDescent="0.2">
      <c r="A102" s="19" t="s">
        <v>111</v>
      </c>
      <c r="B102" s="60" t="s">
        <v>12</v>
      </c>
      <c r="C102" s="65" t="s">
        <v>135</v>
      </c>
      <c r="D102" s="48"/>
      <c r="E102" s="47"/>
      <c r="F102" s="93"/>
      <c r="G102" s="47"/>
      <c r="H102" s="47"/>
    </row>
    <row r="103" spans="1:8" ht="13.2" outlineLevel="1" x14ac:dyDescent="0.2">
      <c r="A103" s="19" t="s">
        <v>111</v>
      </c>
      <c r="B103" s="57"/>
      <c r="C103" s="23" t="s">
        <v>97</v>
      </c>
      <c r="D103" s="111">
        <v>2021</v>
      </c>
      <c r="E103" s="93">
        <v>6</v>
      </c>
      <c r="F103" s="93">
        <v>170</v>
      </c>
      <c r="G103" s="93">
        <f>G122</f>
        <v>1720</v>
      </c>
      <c r="H103" s="90">
        <f>H122</f>
        <v>95.412000000000006</v>
      </c>
    </row>
    <row r="104" spans="1:8" ht="13.2" outlineLevel="1" x14ac:dyDescent="0.2">
      <c r="A104" s="19" t="s">
        <v>111</v>
      </c>
      <c r="B104" s="57"/>
      <c r="C104" s="23" t="s">
        <v>98</v>
      </c>
      <c r="D104" s="111"/>
      <c r="E104" s="93"/>
      <c r="F104" s="93"/>
      <c r="G104" s="93"/>
      <c r="H104" s="90"/>
    </row>
    <row r="105" spans="1:8" ht="13.2" x14ac:dyDescent="0.2">
      <c r="A105" s="19" t="s">
        <v>111</v>
      </c>
      <c r="B105" s="60" t="s">
        <v>13</v>
      </c>
      <c r="C105" s="65" t="s">
        <v>84</v>
      </c>
      <c r="D105" s="48"/>
      <c r="E105" s="47"/>
      <c r="F105" s="93"/>
      <c r="G105" s="47"/>
      <c r="H105" s="47"/>
    </row>
    <row r="106" spans="1:8" ht="13.2" outlineLevel="1" x14ac:dyDescent="0.2">
      <c r="A106" s="19" t="s">
        <v>111</v>
      </c>
      <c r="B106" s="57"/>
      <c r="C106" s="23" t="s">
        <v>143</v>
      </c>
      <c r="D106" s="48"/>
      <c r="E106" s="47"/>
      <c r="F106" s="93"/>
      <c r="G106" s="47"/>
      <c r="H106" s="47"/>
    </row>
    <row r="107" spans="1:8" ht="13.2" outlineLevel="1" x14ac:dyDescent="0.2">
      <c r="A107" s="19" t="s">
        <v>111</v>
      </c>
      <c r="B107" s="57"/>
      <c r="C107" s="23" t="s">
        <v>144</v>
      </c>
      <c r="D107" s="111">
        <v>2021</v>
      </c>
      <c r="E107" s="93">
        <v>6</v>
      </c>
      <c r="F107" s="93">
        <v>170</v>
      </c>
      <c r="G107" s="93">
        <f>G122</f>
        <v>1720</v>
      </c>
      <c r="H107" s="90">
        <f>H122</f>
        <v>95.412000000000006</v>
      </c>
    </row>
    <row r="108" spans="1:8" ht="13.2" outlineLevel="1" x14ac:dyDescent="0.2">
      <c r="A108" s="19" t="s">
        <v>111</v>
      </c>
      <c r="B108" s="57"/>
      <c r="C108" s="23" t="s">
        <v>145</v>
      </c>
      <c r="D108" s="111"/>
      <c r="E108" s="93"/>
      <c r="F108" s="93"/>
      <c r="G108" s="93"/>
      <c r="H108" s="90"/>
    </row>
    <row r="109" spans="1:8" outlineLevel="1" x14ac:dyDescent="0.2">
      <c r="A109" s="19"/>
      <c r="B109" s="57"/>
      <c r="C109" s="23" t="s">
        <v>189</v>
      </c>
      <c r="D109" s="48"/>
      <c r="E109" s="47"/>
      <c r="F109" s="47"/>
      <c r="G109" s="47"/>
      <c r="H109" s="47"/>
    </row>
    <row r="110" spans="1:8" outlineLevel="1" x14ac:dyDescent="0.2">
      <c r="A110" s="19"/>
      <c r="B110" s="57"/>
      <c r="C110" s="23" t="s">
        <v>190</v>
      </c>
      <c r="D110" s="48"/>
      <c r="E110" s="47"/>
      <c r="F110" s="47"/>
      <c r="G110" s="47"/>
      <c r="H110" s="47"/>
    </row>
    <row r="111" spans="1:8" outlineLevel="1" x14ac:dyDescent="0.2">
      <c r="A111" s="19"/>
      <c r="B111" s="57"/>
      <c r="C111" s="23" t="s">
        <v>191</v>
      </c>
      <c r="D111" s="48"/>
      <c r="E111" s="47"/>
      <c r="F111" s="47"/>
      <c r="G111" s="47"/>
      <c r="H111" s="47"/>
    </row>
    <row r="112" spans="1:8" outlineLevel="1" x14ac:dyDescent="0.2">
      <c r="A112" s="19"/>
      <c r="B112" s="57"/>
      <c r="C112" s="23" t="s">
        <v>192</v>
      </c>
      <c r="D112" s="48"/>
      <c r="E112" s="47"/>
      <c r="F112" s="47"/>
      <c r="G112" s="47"/>
      <c r="H112" s="47"/>
    </row>
    <row r="113" spans="1:8" ht="13.2" outlineLevel="1" x14ac:dyDescent="0.2">
      <c r="A113" s="19" t="s">
        <v>111</v>
      </c>
      <c r="B113" s="57"/>
      <c r="C113" s="23" t="s">
        <v>147</v>
      </c>
      <c r="D113" s="48"/>
      <c r="E113" s="47"/>
      <c r="F113" s="47"/>
      <c r="G113" s="47"/>
      <c r="H113" s="47"/>
    </row>
    <row r="114" spans="1:8" ht="13.2" outlineLevel="1" x14ac:dyDescent="0.2">
      <c r="A114" s="19" t="s">
        <v>111</v>
      </c>
      <c r="B114" s="57"/>
      <c r="C114" s="23" t="s">
        <v>148</v>
      </c>
      <c r="D114" s="48"/>
      <c r="E114" s="47"/>
      <c r="F114" s="47"/>
      <c r="G114" s="47"/>
      <c r="H114" s="47"/>
    </row>
    <row r="115" spans="1:8" ht="22.8" outlineLevel="1" x14ac:dyDescent="0.2">
      <c r="A115" s="19"/>
      <c r="B115" s="85" t="s">
        <v>193</v>
      </c>
      <c r="C115" s="86" t="s">
        <v>199</v>
      </c>
      <c r="D115" s="48"/>
      <c r="E115" s="47"/>
      <c r="F115" s="47"/>
      <c r="G115" s="47"/>
      <c r="H115" s="47"/>
    </row>
    <row r="116" spans="1:8" outlineLevel="1" x14ac:dyDescent="0.2">
      <c r="A116" s="19"/>
      <c r="B116" s="57"/>
      <c r="C116" s="23" t="s">
        <v>194</v>
      </c>
      <c r="D116" s="48"/>
      <c r="E116" s="47"/>
      <c r="F116" s="47"/>
      <c r="G116" s="47"/>
      <c r="H116" s="47"/>
    </row>
    <row r="117" spans="1:8" outlineLevel="1" x14ac:dyDescent="0.2">
      <c r="A117" s="19"/>
      <c r="B117" s="57"/>
      <c r="C117" s="23" t="s">
        <v>195</v>
      </c>
      <c r="D117" s="48"/>
      <c r="E117" s="47"/>
      <c r="F117" s="47"/>
      <c r="G117" s="47"/>
      <c r="H117" s="47"/>
    </row>
    <row r="118" spans="1:8" outlineLevel="1" x14ac:dyDescent="0.2">
      <c r="A118" s="19"/>
      <c r="B118" s="57"/>
      <c r="C118" s="23" t="s">
        <v>196</v>
      </c>
      <c r="D118" s="48"/>
      <c r="E118" s="47"/>
      <c r="F118" s="47"/>
      <c r="G118" s="47"/>
      <c r="H118" s="47"/>
    </row>
    <row r="119" spans="1:8" outlineLevel="1" x14ac:dyDescent="0.2">
      <c r="A119" s="19"/>
      <c r="B119" s="57"/>
      <c r="C119" s="23" t="s">
        <v>197</v>
      </c>
      <c r="D119" s="48"/>
      <c r="E119" s="47"/>
      <c r="F119" s="47"/>
      <c r="G119" s="47"/>
      <c r="H119" s="47"/>
    </row>
    <row r="120" spans="1:8" outlineLevel="1" x14ac:dyDescent="0.2">
      <c r="A120" s="19"/>
      <c r="B120" s="57"/>
      <c r="C120" s="23" t="s">
        <v>198</v>
      </c>
      <c r="D120" s="48"/>
      <c r="E120" s="47"/>
      <c r="F120" s="47"/>
      <c r="G120" s="47"/>
      <c r="H120" s="47"/>
    </row>
    <row r="121" spans="1:8" ht="13.2" outlineLevel="1" x14ac:dyDescent="0.2">
      <c r="A121" s="19" t="s">
        <v>111</v>
      </c>
      <c r="B121" s="57"/>
      <c r="C121" s="45" t="s">
        <v>7</v>
      </c>
      <c r="D121" s="48"/>
      <c r="E121" s="47"/>
      <c r="F121" s="47"/>
      <c r="G121" s="47"/>
      <c r="H121" s="47"/>
    </row>
    <row r="122" spans="1:8" outlineLevel="1" x14ac:dyDescent="0.2">
      <c r="A122" s="19"/>
      <c r="B122" s="57"/>
      <c r="C122" s="96" t="s">
        <v>266</v>
      </c>
      <c r="D122" s="111">
        <v>2021</v>
      </c>
      <c r="E122" s="93">
        <v>6</v>
      </c>
      <c r="F122" s="93">
        <v>170</v>
      </c>
      <c r="G122" s="93">
        <v>1720</v>
      </c>
      <c r="H122" s="90">
        <v>95.412000000000006</v>
      </c>
    </row>
    <row r="123" spans="1:8" ht="13.2" x14ac:dyDescent="0.2">
      <c r="A123" s="19" t="s">
        <v>111</v>
      </c>
      <c r="B123" s="56" t="s">
        <v>14</v>
      </c>
      <c r="C123" s="66" t="s">
        <v>15</v>
      </c>
      <c r="D123" s="30"/>
      <c r="E123" s="30"/>
      <c r="F123" s="30"/>
      <c r="G123" s="30"/>
      <c r="H123" s="30"/>
    </row>
    <row r="124" spans="1:8" ht="12" x14ac:dyDescent="0.2">
      <c r="A124" s="19"/>
      <c r="B124" s="60" t="s">
        <v>16</v>
      </c>
      <c r="C124" s="65" t="s">
        <v>141</v>
      </c>
      <c r="D124" s="48"/>
      <c r="E124" s="47"/>
      <c r="F124" s="47"/>
      <c r="G124" s="47"/>
      <c r="H124" s="47"/>
    </row>
    <row r="125" spans="1:8" ht="13.2" outlineLevel="1" x14ac:dyDescent="0.2">
      <c r="A125" s="19" t="s">
        <v>111</v>
      </c>
      <c r="B125" s="57"/>
      <c r="C125" s="23" t="s">
        <v>90</v>
      </c>
      <c r="D125" s="48"/>
      <c r="E125" s="47"/>
      <c r="F125" s="47"/>
      <c r="G125" s="47"/>
      <c r="H125" s="47"/>
    </row>
    <row r="126" spans="1:8" outlineLevel="1" x14ac:dyDescent="0.2">
      <c r="A126" s="19"/>
      <c r="B126" s="57"/>
      <c r="C126" s="23" t="s">
        <v>200</v>
      </c>
      <c r="D126" s="48"/>
      <c r="E126" s="47"/>
      <c r="F126" s="47"/>
      <c r="G126" s="47"/>
      <c r="H126" s="47"/>
    </row>
    <row r="127" spans="1:8" ht="36.75" customHeight="1" outlineLevel="1" x14ac:dyDescent="0.2">
      <c r="A127" s="19"/>
      <c r="B127" s="57"/>
      <c r="C127" s="23" t="s">
        <v>201</v>
      </c>
      <c r="D127" s="48"/>
      <c r="E127" s="47"/>
      <c r="F127" s="47"/>
      <c r="G127" s="47"/>
      <c r="H127" s="47"/>
    </row>
    <row r="128" spans="1:8" ht="40.5" customHeight="1" outlineLevel="1" x14ac:dyDescent="0.2">
      <c r="A128" s="19"/>
      <c r="B128" s="57"/>
      <c r="C128" s="23" t="s">
        <v>202</v>
      </c>
      <c r="D128" s="48"/>
      <c r="E128" s="47"/>
      <c r="F128" s="47"/>
      <c r="G128" s="47"/>
      <c r="H128" s="47"/>
    </row>
    <row r="129" spans="1:8" ht="27" customHeight="1" outlineLevel="1" x14ac:dyDescent="0.2">
      <c r="A129" s="19"/>
      <c r="B129" s="57"/>
      <c r="C129" s="23" t="s">
        <v>203</v>
      </c>
      <c r="D129" s="48"/>
      <c r="E129" s="47"/>
      <c r="F129" s="47"/>
      <c r="G129" s="47"/>
      <c r="H129" s="47"/>
    </row>
    <row r="130" spans="1:8" ht="13.2" outlineLevel="1" x14ac:dyDescent="0.2">
      <c r="A130" s="19" t="s">
        <v>111</v>
      </c>
      <c r="B130" s="57"/>
      <c r="C130" s="23" t="s">
        <v>204</v>
      </c>
      <c r="D130" s="48"/>
      <c r="E130" s="47"/>
      <c r="F130" s="47"/>
      <c r="G130" s="47"/>
      <c r="H130" s="47"/>
    </row>
    <row r="131" spans="1:8" ht="13.2" x14ac:dyDescent="0.2">
      <c r="A131" s="19" t="s">
        <v>111</v>
      </c>
      <c r="B131" s="60" t="s">
        <v>17</v>
      </c>
      <c r="C131" s="65" t="s">
        <v>85</v>
      </c>
      <c r="D131" s="48"/>
      <c r="E131" s="47"/>
      <c r="F131" s="47"/>
      <c r="G131" s="47"/>
      <c r="H131" s="47"/>
    </row>
    <row r="132" spans="1:8" ht="13.2" outlineLevel="1" x14ac:dyDescent="0.2">
      <c r="A132" s="19" t="s">
        <v>111</v>
      </c>
      <c r="B132" s="57"/>
      <c r="C132" s="23" t="s">
        <v>86</v>
      </c>
      <c r="D132" s="48"/>
      <c r="E132" s="47"/>
      <c r="F132" s="47"/>
      <c r="G132" s="47"/>
      <c r="H132" s="47"/>
    </row>
    <row r="133" spans="1:8" ht="13.2" outlineLevel="1" x14ac:dyDescent="0.2">
      <c r="A133" s="19" t="s">
        <v>111</v>
      </c>
      <c r="B133" s="57"/>
      <c r="C133" s="23" t="s">
        <v>87</v>
      </c>
      <c r="D133" s="48"/>
      <c r="E133" s="47"/>
      <c r="F133" s="47"/>
      <c r="G133" s="47"/>
      <c r="H133" s="47"/>
    </row>
    <row r="134" spans="1:8" ht="13.2" outlineLevel="1" x14ac:dyDescent="0.2">
      <c r="A134" s="19" t="s">
        <v>111</v>
      </c>
      <c r="B134" s="57"/>
      <c r="C134" s="23" t="s">
        <v>88</v>
      </c>
      <c r="D134" s="48"/>
      <c r="E134" s="47"/>
      <c r="F134" s="47"/>
      <c r="G134" s="47"/>
      <c r="H134" s="47"/>
    </row>
    <row r="135" spans="1:8" outlineLevel="1" x14ac:dyDescent="0.2">
      <c r="A135" s="19"/>
      <c r="B135" s="57"/>
      <c r="C135" s="23" t="s">
        <v>151</v>
      </c>
      <c r="D135" s="48"/>
      <c r="E135" s="47"/>
      <c r="F135" s="47"/>
      <c r="G135" s="47"/>
      <c r="H135" s="47"/>
    </row>
    <row r="136" spans="1:8" ht="13.2" outlineLevel="1" x14ac:dyDescent="0.2">
      <c r="A136" s="19" t="s">
        <v>111</v>
      </c>
      <c r="B136" s="57"/>
      <c r="C136" s="23" t="s">
        <v>152</v>
      </c>
      <c r="D136" s="48"/>
      <c r="E136" s="47"/>
      <c r="F136" s="47"/>
      <c r="G136" s="47"/>
      <c r="H136" s="47"/>
    </row>
    <row r="137" spans="1:8" ht="22.8" outlineLevel="1" x14ac:dyDescent="0.2">
      <c r="A137" s="19"/>
      <c r="B137" s="46" t="s">
        <v>206</v>
      </c>
      <c r="C137" s="86" t="s">
        <v>205</v>
      </c>
      <c r="D137" s="48"/>
      <c r="E137" s="47"/>
      <c r="F137" s="47"/>
      <c r="G137" s="47"/>
      <c r="H137" s="47"/>
    </row>
    <row r="138" spans="1:8" outlineLevel="1" x14ac:dyDescent="0.2">
      <c r="A138" s="19"/>
      <c r="B138" s="57"/>
      <c r="C138" s="23" t="s">
        <v>210</v>
      </c>
      <c r="D138" s="48"/>
      <c r="E138" s="47"/>
      <c r="F138" s="47"/>
      <c r="G138" s="47"/>
      <c r="H138" s="47"/>
    </row>
    <row r="139" spans="1:8" outlineLevel="1" x14ac:dyDescent="0.2">
      <c r="A139" s="19"/>
      <c r="B139" s="57"/>
      <c r="C139" s="23" t="s">
        <v>207</v>
      </c>
      <c r="D139" s="48"/>
      <c r="E139" s="47"/>
      <c r="F139" s="47"/>
      <c r="G139" s="47"/>
      <c r="H139" s="47"/>
    </row>
    <row r="140" spans="1:8" outlineLevel="1" x14ac:dyDescent="0.2">
      <c r="A140" s="19"/>
      <c r="B140" s="57"/>
      <c r="C140" s="23" t="s">
        <v>208</v>
      </c>
      <c r="D140" s="48"/>
      <c r="E140" s="47"/>
      <c r="F140" s="47"/>
      <c r="G140" s="47"/>
      <c r="H140" s="47"/>
    </row>
    <row r="141" spans="1:8" outlineLevel="1" x14ac:dyDescent="0.2">
      <c r="A141" s="19"/>
      <c r="B141" s="57"/>
      <c r="C141" s="23" t="s">
        <v>209</v>
      </c>
      <c r="D141" s="48"/>
      <c r="E141" s="47"/>
      <c r="F141" s="47"/>
      <c r="G141" s="47"/>
      <c r="H141" s="47"/>
    </row>
    <row r="142" spans="1:8" hidden="1" outlineLevel="1" x14ac:dyDescent="0.2">
      <c r="A142" s="19"/>
      <c r="B142" s="57"/>
      <c r="C142" s="23"/>
      <c r="D142" s="48"/>
      <c r="E142" s="47"/>
      <c r="F142" s="47"/>
      <c r="G142" s="47"/>
      <c r="H142" s="47"/>
    </row>
    <row r="143" spans="1:8" ht="13.2" outlineLevel="1" x14ac:dyDescent="0.2">
      <c r="A143" s="19" t="s">
        <v>111</v>
      </c>
      <c r="B143" s="57"/>
      <c r="C143" s="45" t="s">
        <v>7</v>
      </c>
      <c r="D143" s="48"/>
      <c r="E143" s="47"/>
      <c r="F143" s="47"/>
      <c r="G143" s="47"/>
      <c r="H143" s="47"/>
    </row>
    <row r="144" spans="1:8" ht="36" x14ac:dyDescent="0.2">
      <c r="A144" s="19" t="s">
        <v>111</v>
      </c>
      <c r="B144" s="56" t="s">
        <v>142</v>
      </c>
      <c r="C144" s="30" t="s">
        <v>153</v>
      </c>
      <c r="D144" s="30"/>
      <c r="E144" s="30"/>
      <c r="F144" s="30"/>
      <c r="G144" s="30"/>
      <c r="H144" s="30"/>
    </row>
    <row r="145" spans="1:8" ht="12" x14ac:dyDescent="0.2">
      <c r="A145" s="19"/>
      <c r="B145" s="60" t="s">
        <v>18</v>
      </c>
      <c r="C145" s="61" t="s">
        <v>227</v>
      </c>
      <c r="D145" s="48"/>
      <c r="E145" s="47"/>
      <c r="F145" s="47"/>
      <c r="G145" s="47"/>
      <c r="H145" s="47"/>
    </row>
    <row r="146" spans="1:8" ht="12" x14ac:dyDescent="0.2">
      <c r="A146" s="19"/>
      <c r="B146" s="60"/>
      <c r="C146" s="87" t="s">
        <v>211</v>
      </c>
      <c r="D146" s="48"/>
      <c r="E146" s="47"/>
      <c r="F146" s="47"/>
      <c r="G146" s="47"/>
      <c r="H146" s="47"/>
    </row>
    <row r="147" spans="1:8" ht="12" x14ac:dyDescent="0.2">
      <c r="A147" s="19"/>
      <c r="B147" s="60"/>
      <c r="C147" s="87" t="s">
        <v>212</v>
      </c>
      <c r="D147" s="48"/>
      <c r="E147" s="47"/>
      <c r="F147" s="47"/>
      <c r="G147" s="47"/>
      <c r="H147" s="47"/>
    </row>
    <row r="148" spans="1:8" ht="12" x14ac:dyDescent="0.2">
      <c r="A148" s="19"/>
      <c r="B148" s="60"/>
      <c r="C148" s="87" t="s">
        <v>213</v>
      </c>
      <c r="D148" s="48"/>
      <c r="E148" s="47"/>
      <c r="F148" s="47"/>
      <c r="G148" s="47"/>
      <c r="H148" s="47"/>
    </row>
    <row r="149" spans="1:8" ht="12" x14ac:dyDescent="0.2">
      <c r="A149" s="19"/>
      <c r="B149" s="60"/>
      <c r="C149" s="87" t="s">
        <v>214</v>
      </c>
      <c r="D149" s="48"/>
      <c r="E149" s="47"/>
      <c r="F149" s="47"/>
      <c r="G149" s="47"/>
      <c r="H149" s="47"/>
    </row>
    <row r="150" spans="1:8" ht="12" x14ac:dyDescent="0.2">
      <c r="A150" s="19"/>
      <c r="B150" s="60"/>
      <c r="C150" s="87" t="s">
        <v>215</v>
      </c>
      <c r="D150" s="48"/>
      <c r="E150" s="47"/>
      <c r="F150" s="47"/>
      <c r="G150" s="47"/>
      <c r="H150" s="47"/>
    </row>
    <row r="151" spans="1:8" ht="12" x14ac:dyDescent="0.2">
      <c r="A151" s="19"/>
      <c r="B151" s="60"/>
      <c r="C151" s="87" t="s">
        <v>216</v>
      </c>
      <c r="D151" s="48"/>
      <c r="E151" s="47"/>
      <c r="F151" s="47"/>
      <c r="G151" s="47"/>
      <c r="H151" s="47"/>
    </row>
    <row r="152" spans="1:8" ht="13.2" x14ac:dyDescent="0.2">
      <c r="A152" s="19" t="s">
        <v>111</v>
      </c>
      <c r="B152" s="60" t="s">
        <v>19</v>
      </c>
      <c r="C152" s="23" t="s">
        <v>136</v>
      </c>
      <c r="D152" s="48"/>
      <c r="E152" s="47"/>
      <c r="F152" s="47"/>
      <c r="G152" s="47"/>
      <c r="H152" s="47"/>
    </row>
    <row r="153" spans="1:8" ht="13.2" outlineLevel="1" x14ac:dyDescent="0.2">
      <c r="A153" s="19" t="s">
        <v>111</v>
      </c>
      <c r="B153" s="57"/>
      <c r="C153" s="23" t="s">
        <v>96</v>
      </c>
      <c r="D153" s="48"/>
      <c r="E153" s="47"/>
      <c r="F153" s="47"/>
      <c r="G153" s="47"/>
      <c r="H153" s="47"/>
    </row>
    <row r="154" spans="1:8" ht="13.2" outlineLevel="1" x14ac:dyDescent="0.2">
      <c r="A154" s="19" t="s">
        <v>111</v>
      </c>
      <c r="B154" s="57"/>
      <c r="C154" s="23" t="s">
        <v>91</v>
      </c>
      <c r="D154" s="48"/>
      <c r="E154" s="47"/>
      <c r="F154" s="47"/>
      <c r="G154" s="47"/>
      <c r="H154" s="47"/>
    </row>
    <row r="155" spans="1:8" ht="13.2" x14ac:dyDescent="0.2">
      <c r="A155" s="19" t="s">
        <v>111</v>
      </c>
      <c r="B155" s="60" t="s">
        <v>20</v>
      </c>
      <c r="C155" s="23" t="s">
        <v>95</v>
      </c>
      <c r="D155" s="48"/>
      <c r="E155" s="47"/>
      <c r="F155" s="47"/>
      <c r="G155" s="47"/>
      <c r="H155" s="47"/>
    </row>
    <row r="156" spans="1:8" ht="13.2" outlineLevel="1" x14ac:dyDescent="0.2">
      <c r="A156" s="19" t="s">
        <v>111</v>
      </c>
      <c r="B156" s="57"/>
      <c r="C156" s="23" t="s">
        <v>92</v>
      </c>
      <c r="D156" s="48"/>
      <c r="E156" s="47"/>
      <c r="F156" s="47"/>
      <c r="G156" s="47"/>
      <c r="H156" s="47"/>
    </row>
    <row r="157" spans="1:8" ht="13.2" outlineLevel="1" x14ac:dyDescent="0.2">
      <c r="A157" s="19" t="s">
        <v>111</v>
      </c>
      <c r="B157" s="57"/>
      <c r="C157" s="23" t="s">
        <v>93</v>
      </c>
      <c r="D157" s="48"/>
      <c r="E157" s="47"/>
      <c r="F157" s="47"/>
      <c r="G157" s="47"/>
      <c r="H157" s="47"/>
    </row>
    <row r="158" spans="1:8" ht="13.2" outlineLevel="1" x14ac:dyDescent="0.2">
      <c r="A158" s="19" t="s">
        <v>111</v>
      </c>
      <c r="B158" s="57"/>
      <c r="C158" s="23" t="s">
        <v>94</v>
      </c>
      <c r="D158" s="48"/>
      <c r="E158" s="47"/>
      <c r="F158" s="47"/>
      <c r="G158" s="47"/>
      <c r="H158" s="47"/>
    </row>
    <row r="159" spans="1:8" ht="13.2" outlineLevel="1" x14ac:dyDescent="0.2">
      <c r="A159" s="19" t="s">
        <v>111</v>
      </c>
      <c r="B159" s="57"/>
      <c r="C159" s="23" t="s">
        <v>224</v>
      </c>
      <c r="D159" s="48"/>
      <c r="E159" s="47"/>
      <c r="F159" s="47"/>
      <c r="G159" s="47"/>
      <c r="H159" s="47"/>
    </row>
    <row r="160" spans="1:8" outlineLevel="1" x14ac:dyDescent="0.2">
      <c r="A160" s="19"/>
      <c r="B160" s="57"/>
      <c r="C160" s="23" t="s">
        <v>217</v>
      </c>
      <c r="D160" s="48"/>
      <c r="E160" s="47"/>
      <c r="F160" s="47"/>
      <c r="G160" s="47"/>
      <c r="H160" s="47"/>
    </row>
    <row r="161" spans="1:8" ht="13.2" outlineLevel="1" x14ac:dyDescent="0.2">
      <c r="A161" s="19" t="s">
        <v>111</v>
      </c>
      <c r="B161" s="57"/>
      <c r="C161" s="23" t="s">
        <v>218</v>
      </c>
      <c r="D161" s="48"/>
      <c r="E161" s="47"/>
      <c r="F161" s="47"/>
      <c r="G161" s="47"/>
      <c r="H161" s="47"/>
    </row>
    <row r="162" spans="1:8" outlineLevel="1" x14ac:dyDescent="0.2">
      <c r="A162" s="19"/>
      <c r="B162" s="57"/>
      <c r="C162" s="23" t="s">
        <v>219</v>
      </c>
      <c r="D162" s="48"/>
      <c r="E162" s="47"/>
      <c r="F162" s="47"/>
      <c r="G162" s="47"/>
      <c r="H162" s="47"/>
    </row>
    <row r="163" spans="1:8" outlineLevel="1" x14ac:dyDescent="0.2">
      <c r="A163" s="19"/>
      <c r="B163" s="57"/>
      <c r="C163" s="23" t="s">
        <v>220</v>
      </c>
      <c r="D163" s="48"/>
      <c r="E163" s="47"/>
      <c r="F163" s="47"/>
      <c r="G163" s="47"/>
      <c r="H163" s="47"/>
    </row>
    <row r="164" spans="1:8" outlineLevel="1" x14ac:dyDescent="0.2">
      <c r="A164" s="19"/>
      <c r="B164" s="57"/>
      <c r="C164" s="23" t="s">
        <v>221</v>
      </c>
      <c r="D164" s="48"/>
      <c r="E164" s="47"/>
      <c r="F164" s="47"/>
      <c r="G164" s="47"/>
      <c r="H164" s="47"/>
    </row>
    <row r="165" spans="1:8" outlineLevel="1" x14ac:dyDescent="0.2">
      <c r="A165" s="19"/>
      <c r="B165" s="57"/>
      <c r="C165" s="23" t="s">
        <v>222</v>
      </c>
      <c r="D165" s="48"/>
      <c r="E165" s="47"/>
      <c r="F165" s="47"/>
      <c r="G165" s="47"/>
      <c r="H165" s="47"/>
    </row>
    <row r="166" spans="1:8" outlineLevel="1" x14ac:dyDescent="0.2">
      <c r="A166" s="19"/>
      <c r="B166" s="57"/>
      <c r="C166" s="23" t="s">
        <v>223</v>
      </c>
      <c r="D166" s="48"/>
      <c r="E166" s="47"/>
      <c r="F166" s="47"/>
      <c r="G166" s="47"/>
      <c r="H166" s="47"/>
    </row>
    <row r="167" spans="1:8" outlineLevel="1" x14ac:dyDescent="0.2">
      <c r="A167" s="19"/>
      <c r="B167" s="57"/>
      <c r="C167" s="23" t="s">
        <v>225</v>
      </c>
      <c r="D167" s="48"/>
      <c r="E167" s="47"/>
      <c r="F167" s="47"/>
      <c r="G167" s="47"/>
      <c r="H167" s="47"/>
    </row>
    <row r="168" spans="1:8" outlineLevel="1" x14ac:dyDescent="0.2">
      <c r="A168" s="19"/>
      <c r="B168" s="88" t="s">
        <v>226</v>
      </c>
      <c r="C168" s="86" t="s">
        <v>230</v>
      </c>
      <c r="D168" s="48"/>
      <c r="E168" s="47"/>
      <c r="F168" s="47"/>
      <c r="G168" s="47"/>
      <c r="H168" s="47"/>
    </row>
    <row r="169" spans="1:8" outlineLevel="1" x14ac:dyDescent="0.2">
      <c r="A169" s="19"/>
      <c r="B169" s="88"/>
      <c r="C169" s="86" t="s">
        <v>231</v>
      </c>
      <c r="D169" s="48"/>
      <c r="E169" s="47"/>
      <c r="F169" s="47"/>
      <c r="G169" s="47"/>
      <c r="H169" s="47"/>
    </row>
    <row r="170" spans="1:8" outlineLevel="1" x14ac:dyDescent="0.2">
      <c r="A170" s="19"/>
      <c r="B170" s="88"/>
      <c r="C170" s="86" t="s">
        <v>228</v>
      </c>
      <c r="D170" s="48"/>
      <c r="E170" s="47"/>
      <c r="F170" s="47"/>
      <c r="G170" s="47"/>
      <c r="H170" s="47"/>
    </row>
    <row r="171" spans="1:8" outlineLevel="1" x14ac:dyDescent="0.2">
      <c r="A171" s="19"/>
      <c r="B171" s="88"/>
      <c r="C171" s="86" t="s">
        <v>229</v>
      </c>
      <c r="D171" s="48"/>
      <c r="E171" s="47"/>
      <c r="F171" s="47"/>
      <c r="G171" s="47"/>
      <c r="H171" s="47"/>
    </row>
    <row r="172" spans="1:8" ht="13.2" outlineLevel="1" x14ac:dyDescent="0.2">
      <c r="A172" s="19" t="s">
        <v>111</v>
      </c>
      <c r="B172" s="57"/>
      <c r="C172" s="45" t="s">
        <v>7</v>
      </c>
      <c r="D172" s="48"/>
      <c r="E172" s="47"/>
      <c r="F172" s="47"/>
      <c r="G172" s="47"/>
      <c r="H172" s="47"/>
    </row>
    <row r="173" spans="1:8" ht="24" outlineLevel="1" x14ac:dyDescent="0.2">
      <c r="A173" s="19"/>
      <c r="B173" s="56" t="s">
        <v>156</v>
      </c>
      <c r="C173" s="66" t="s">
        <v>157</v>
      </c>
      <c r="D173" s="30"/>
      <c r="E173" s="30"/>
      <c r="F173" s="30"/>
      <c r="G173" s="30"/>
      <c r="H173" s="30"/>
    </row>
    <row r="174" spans="1:8" ht="12" outlineLevel="1" x14ac:dyDescent="0.2">
      <c r="A174" s="19"/>
      <c r="B174" s="60" t="s">
        <v>22</v>
      </c>
      <c r="C174" s="65" t="s">
        <v>141</v>
      </c>
      <c r="D174" s="48"/>
      <c r="E174" s="47"/>
      <c r="F174" s="47"/>
      <c r="G174" s="47"/>
      <c r="H174" s="47"/>
    </row>
    <row r="175" spans="1:8" outlineLevel="1" x14ac:dyDescent="0.2">
      <c r="A175" s="19"/>
      <c r="B175" s="57"/>
      <c r="C175" s="23" t="s">
        <v>158</v>
      </c>
      <c r="D175" s="48"/>
      <c r="E175" s="47"/>
      <c r="F175" s="47"/>
      <c r="G175" s="47"/>
      <c r="H175" s="47"/>
    </row>
    <row r="176" spans="1:8" ht="12" outlineLevel="1" x14ac:dyDescent="0.2">
      <c r="A176" s="19"/>
      <c r="B176" s="60" t="s">
        <v>159</v>
      </c>
      <c r="C176" s="23" t="s">
        <v>136</v>
      </c>
      <c r="D176" s="48"/>
      <c r="E176" s="47"/>
      <c r="F176" s="47"/>
      <c r="G176" s="47"/>
      <c r="H176" s="47"/>
    </row>
    <row r="177" spans="1:8" outlineLevel="1" x14ac:dyDescent="0.2">
      <c r="A177" s="19"/>
      <c r="B177" s="57"/>
      <c r="C177" s="23" t="s">
        <v>96</v>
      </c>
      <c r="D177" s="48"/>
      <c r="E177" s="47"/>
      <c r="F177" s="47"/>
      <c r="G177" s="47"/>
      <c r="H177" s="47"/>
    </row>
    <row r="178" spans="1:8" outlineLevel="1" x14ac:dyDescent="0.2">
      <c r="A178" s="19"/>
      <c r="B178" s="57"/>
      <c r="C178" s="23" t="s">
        <v>91</v>
      </c>
      <c r="D178" s="48"/>
      <c r="E178" s="47"/>
      <c r="F178" s="47"/>
      <c r="G178" s="47"/>
      <c r="H178" s="47"/>
    </row>
    <row r="179" spans="1:8" ht="12" outlineLevel="1" x14ac:dyDescent="0.2">
      <c r="A179" s="19"/>
      <c r="B179" s="60" t="s">
        <v>160</v>
      </c>
      <c r="C179" s="23" t="s">
        <v>95</v>
      </c>
      <c r="D179" s="48"/>
      <c r="E179" s="47"/>
      <c r="F179" s="47"/>
      <c r="G179" s="47"/>
      <c r="H179" s="47"/>
    </row>
    <row r="180" spans="1:8" outlineLevel="1" x14ac:dyDescent="0.2">
      <c r="A180" s="19"/>
      <c r="B180" s="57"/>
      <c r="C180" s="23" t="s">
        <v>92</v>
      </c>
      <c r="D180" s="48"/>
      <c r="E180" s="47"/>
      <c r="F180" s="47"/>
      <c r="G180" s="47"/>
      <c r="H180" s="47"/>
    </row>
    <row r="181" spans="1:8" outlineLevel="1" x14ac:dyDescent="0.2">
      <c r="A181" s="19"/>
      <c r="B181" s="57"/>
      <c r="C181" s="23" t="s">
        <v>93</v>
      </c>
      <c r="D181" s="48"/>
      <c r="E181" s="47"/>
      <c r="F181" s="47"/>
      <c r="G181" s="47"/>
      <c r="H181" s="47"/>
    </row>
    <row r="182" spans="1:8" outlineLevel="1" x14ac:dyDescent="0.2">
      <c r="A182" s="19"/>
      <c r="B182" s="57"/>
      <c r="C182" s="23" t="s">
        <v>94</v>
      </c>
      <c r="D182" s="48"/>
      <c r="E182" s="47"/>
      <c r="F182" s="47"/>
      <c r="G182" s="47"/>
      <c r="H182" s="47"/>
    </row>
    <row r="183" spans="1:8" outlineLevel="1" x14ac:dyDescent="0.2">
      <c r="A183" s="19"/>
      <c r="B183" s="57"/>
      <c r="C183" s="23" t="s">
        <v>224</v>
      </c>
      <c r="D183" s="48"/>
      <c r="E183" s="47"/>
      <c r="F183" s="47"/>
      <c r="G183" s="47"/>
      <c r="H183" s="47"/>
    </row>
    <row r="184" spans="1:8" outlineLevel="1" x14ac:dyDescent="0.2">
      <c r="A184" s="19"/>
      <c r="B184" s="57"/>
      <c r="C184" s="23" t="s">
        <v>217</v>
      </c>
      <c r="D184" s="48"/>
      <c r="E184" s="47"/>
      <c r="F184" s="47"/>
      <c r="G184" s="47"/>
      <c r="H184" s="47"/>
    </row>
    <row r="185" spans="1:8" outlineLevel="1" x14ac:dyDescent="0.2">
      <c r="A185" s="19"/>
      <c r="B185" s="57"/>
      <c r="C185" s="23" t="s">
        <v>218</v>
      </c>
      <c r="D185" s="48"/>
      <c r="E185" s="47"/>
      <c r="F185" s="47"/>
      <c r="G185" s="47"/>
      <c r="H185" s="47"/>
    </row>
    <row r="186" spans="1:8" outlineLevel="1" x14ac:dyDescent="0.2">
      <c r="A186" s="19"/>
      <c r="B186" s="57"/>
      <c r="C186" s="23" t="s">
        <v>219</v>
      </c>
      <c r="D186" s="48"/>
      <c r="E186" s="47"/>
      <c r="F186" s="47"/>
      <c r="G186" s="47"/>
      <c r="H186" s="47"/>
    </row>
    <row r="187" spans="1:8" outlineLevel="1" x14ac:dyDescent="0.2">
      <c r="A187" s="19"/>
      <c r="B187" s="57"/>
      <c r="C187" s="23" t="s">
        <v>220</v>
      </c>
      <c r="D187" s="48"/>
      <c r="E187" s="47"/>
      <c r="F187" s="47"/>
      <c r="G187" s="47"/>
      <c r="H187" s="47"/>
    </row>
    <row r="188" spans="1:8" outlineLevel="1" x14ac:dyDescent="0.2">
      <c r="A188" s="19"/>
      <c r="B188" s="57"/>
      <c r="C188" s="23" t="s">
        <v>221</v>
      </c>
      <c r="D188" s="48"/>
      <c r="E188" s="47"/>
      <c r="F188" s="47"/>
      <c r="G188" s="47"/>
      <c r="H188" s="47"/>
    </row>
    <row r="189" spans="1:8" outlineLevel="1" x14ac:dyDescent="0.2">
      <c r="A189" s="19"/>
      <c r="B189" s="57"/>
      <c r="C189" s="23" t="s">
        <v>222</v>
      </c>
      <c r="D189" s="48"/>
      <c r="E189" s="47"/>
      <c r="F189" s="47"/>
      <c r="G189" s="47"/>
      <c r="H189" s="47"/>
    </row>
    <row r="190" spans="1:8" outlineLevel="1" x14ac:dyDescent="0.2">
      <c r="A190" s="19"/>
      <c r="B190" s="57"/>
      <c r="C190" s="23" t="s">
        <v>232</v>
      </c>
      <c r="D190" s="48"/>
      <c r="E190" s="47"/>
      <c r="F190" s="47"/>
      <c r="G190" s="47"/>
      <c r="H190" s="47"/>
    </row>
    <row r="191" spans="1:8" outlineLevel="1" x14ac:dyDescent="0.2">
      <c r="A191" s="19"/>
      <c r="B191" s="57"/>
      <c r="C191" s="45" t="s">
        <v>7</v>
      </c>
      <c r="D191" s="48"/>
      <c r="E191" s="47"/>
      <c r="F191" s="47"/>
      <c r="G191" s="47"/>
      <c r="H191" s="47"/>
    </row>
    <row r="192" spans="1:8" ht="12" outlineLevel="1" x14ac:dyDescent="0.2">
      <c r="A192" s="19"/>
      <c r="B192" s="60" t="s">
        <v>261</v>
      </c>
      <c r="C192" s="23" t="s">
        <v>262</v>
      </c>
      <c r="D192" s="48"/>
      <c r="E192" s="47"/>
      <c r="F192" s="47"/>
      <c r="G192" s="47"/>
      <c r="H192" s="47"/>
    </row>
    <row r="193" spans="1:8" outlineLevel="1" x14ac:dyDescent="0.2">
      <c r="A193" s="19"/>
      <c r="B193" s="57"/>
      <c r="C193" s="23" t="s">
        <v>263</v>
      </c>
      <c r="D193" s="48"/>
      <c r="E193" s="47"/>
      <c r="F193" s="47"/>
      <c r="G193" s="47"/>
      <c r="H193" s="47"/>
    </row>
    <row r="194" spans="1:8" outlineLevel="1" x14ac:dyDescent="0.2">
      <c r="A194" s="19"/>
      <c r="B194" s="57"/>
      <c r="C194" s="23" t="s">
        <v>264</v>
      </c>
      <c r="D194" s="48"/>
      <c r="E194" s="47"/>
      <c r="F194" s="47"/>
      <c r="G194" s="47"/>
      <c r="H194" s="47"/>
    </row>
    <row r="195" spans="1:8" outlineLevel="1" x14ac:dyDescent="0.2">
      <c r="A195" s="19"/>
      <c r="B195" s="57"/>
      <c r="C195" s="45" t="s">
        <v>7</v>
      </c>
      <c r="D195" s="48"/>
      <c r="E195" s="47"/>
      <c r="F195" s="47"/>
      <c r="G195" s="47"/>
      <c r="H195" s="47"/>
    </row>
    <row r="196" spans="1:8" ht="24" x14ac:dyDescent="0.2">
      <c r="A196" s="19" t="s">
        <v>111</v>
      </c>
      <c r="B196" s="56" t="s">
        <v>154</v>
      </c>
      <c r="C196" s="66" t="s">
        <v>21</v>
      </c>
      <c r="D196" s="30"/>
      <c r="E196" s="30"/>
      <c r="F196" s="30"/>
      <c r="G196" s="30"/>
      <c r="H196" s="30"/>
    </row>
    <row r="197" spans="1:8" ht="12" x14ac:dyDescent="0.2">
      <c r="A197" s="19"/>
      <c r="B197" s="60" t="s">
        <v>155</v>
      </c>
      <c r="C197" s="65" t="s">
        <v>141</v>
      </c>
      <c r="D197" s="30"/>
      <c r="E197" s="30"/>
      <c r="F197" s="30"/>
      <c r="G197" s="30"/>
      <c r="H197" s="30"/>
    </row>
    <row r="198" spans="1:8" ht="13.2" outlineLevel="1" x14ac:dyDescent="0.2">
      <c r="A198" s="19" t="s">
        <v>111</v>
      </c>
      <c r="B198" s="57"/>
      <c r="C198" s="23" t="s">
        <v>66</v>
      </c>
      <c r="D198" s="48"/>
      <c r="E198" s="47"/>
      <c r="F198" s="47"/>
      <c r="G198" s="47"/>
      <c r="H198" s="47"/>
    </row>
    <row r="199" spans="1:8" ht="13.2" outlineLevel="1" x14ac:dyDescent="0.2">
      <c r="A199" s="19" t="s">
        <v>111</v>
      </c>
      <c r="B199" s="57"/>
      <c r="C199" s="23" t="s">
        <v>67</v>
      </c>
      <c r="D199" s="48"/>
      <c r="E199" s="47"/>
      <c r="F199" s="47"/>
      <c r="G199" s="47"/>
      <c r="H199" s="47"/>
    </row>
    <row r="200" spans="1:8" outlineLevel="1" x14ac:dyDescent="0.2">
      <c r="A200" s="19"/>
      <c r="B200" s="13" t="s">
        <v>233</v>
      </c>
      <c r="C200" s="86" t="s">
        <v>236</v>
      </c>
      <c r="D200" s="48"/>
      <c r="E200" s="47"/>
      <c r="F200" s="47"/>
      <c r="G200" s="47"/>
      <c r="H200" s="47"/>
    </row>
    <row r="201" spans="1:8" outlineLevel="1" x14ac:dyDescent="0.2">
      <c r="A201" s="19"/>
      <c r="B201" s="57"/>
      <c r="C201" s="23" t="s">
        <v>240</v>
      </c>
      <c r="D201" s="48"/>
      <c r="E201" s="47"/>
      <c r="F201" s="47"/>
      <c r="G201" s="47"/>
      <c r="H201" s="47"/>
    </row>
    <row r="202" spans="1:8" outlineLevel="1" x14ac:dyDescent="0.2">
      <c r="A202" s="19"/>
      <c r="B202" s="57"/>
      <c r="C202" s="23" t="s">
        <v>234</v>
      </c>
      <c r="D202" s="48"/>
      <c r="E202" s="47"/>
      <c r="F202" s="47"/>
      <c r="G202" s="47"/>
      <c r="H202" s="47"/>
    </row>
    <row r="203" spans="1:8" outlineLevel="1" x14ac:dyDescent="0.2">
      <c r="A203" s="19"/>
      <c r="B203" s="57"/>
      <c r="C203" s="23" t="s">
        <v>242</v>
      </c>
      <c r="D203" s="48"/>
      <c r="E203" s="47"/>
      <c r="F203" s="47"/>
      <c r="G203" s="47"/>
      <c r="H203" s="47"/>
    </row>
    <row r="204" spans="1:8" outlineLevel="1" x14ac:dyDescent="0.2">
      <c r="A204" s="19"/>
      <c r="B204" s="57"/>
      <c r="C204" s="23" t="s">
        <v>241</v>
      </c>
      <c r="D204" s="48"/>
      <c r="E204" s="47"/>
      <c r="F204" s="47"/>
      <c r="G204" s="47"/>
      <c r="H204" s="47"/>
    </row>
    <row r="205" spans="1:8" outlineLevel="1" x14ac:dyDescent="0.2">
      <c r="A205" s="19"/>
      <c r="B205" s="57"/>
      <c r="C205" s="23" t="s">
        <v>243</v>
      </c>
      <c r="D205" s="48"/>
      <c r="E205" s="47"/>
      <c r="F205" s="47"/>
      <c r="G205" s="47"/>
      <c r="H205" s="47"/>
    </row>
    <row r="206" spans="1:8" outlineLevel="1" x14ac:dyDescent="0.2">
      <c r="A206" s="19"/>
      <c r="B206" s="57"/>
      <c r="C206" s="23" t="s">
        <v>244</v>
      </c>
      <c r="D206" s="48"/>
      <c r="E206" s="47"/>
      <c r="F206" s="47"/>
      <c r="G206" s="47"/>
      <c r="H206" s="47"/>
    </row>
    <row r="207" spans="1:8" outlineLevel="1" x14ac:dyDescent="0.2">
      <c r="A207" s="19"/>
      <c r="B207" s="57"/>
      <c r="C207" s="23" t="s">
        <v>245</v>
      </c>
      <c r="D207" s="48"/>
      <c r="E207" s="47"/>
      <c r="F207" s="47"/>
      <c r="G207" s="47"/>
      <c r="H207" s="47"/>
    </row>
    <row r="208" spans="1:8" outlineLevel="1" x14ac:dyDescent="0.2">
      <c r="A208" s="19"/>
      <c r="B208" s="57"/>
      <c r="C208" s="23" t="s">
        <v>246</v>
      </c>
      <c r="D208" s="48"/>
      <c r="E208" s="47"/>
      <c r="F208" s="47"/>
      <c r="G208" s="47"/>
      <c r="H208" s="47"/>
    </row>
    <row r="209" spans="1:8" outlineLevel="1" x14ac:dyDescent="0.2">
      <c r="A209" s="19"/>
      <c r="B209" s="57"/>
      <c r="C209" s="23" t="s">
        <v>247</v>
      </c>
      <c r="D209" s="48"/>
      <c r="E209" s="47"/>
      <c r="F209" s="47"/>
      <c r="G209" s="47"/>
      <c r="H209" s="47"/>
    </row>
    <row r="210" spans="1:8" outlineLevel="1" x14ac:dyDescent="0.2">
      <c r="A210" s="19"/>
      <c r="B210" s="57"/>
      <c r="C210" s="23" t="s">
        <v>235</v>
      </c>
      <c r="D210" s="48"/>
      <c r="E210" s="47"/>
      <c r="F210" s="47"/>
      <c r="G210" s="47"/>
      <c r="H210" s="47"/>
    </row>
    <row r="211" spans="1:8" ht="13.2" outlineLevel="1" x14ac:dyDescent="0.2">
      <c r="A211" s="19" t="s">
        <v>111</v>
      </c>
      <c r="B211" s="57"/>
      <c r="C211" s="45" t="s">
        <v>7</v>
      </c>
      <c r="D211" s="48"/>
      <c r="E211" s="47"/>
      <c r="F211" s="47"/>
      <c r="G211" s="47"/>
      <c r="H211" s="47"/>
    </row>
    <row r="212" spans="1:8" outlineLevel="1" x14ac:dyDescent="0.2">
      <c r="A212" s="19"/>
      <c r="B212" s="57" t="s">
        <v>265</v>
      </c>
      <c r="C212" s="23" t="s">
        <v>262</v>
      </c>
      <c r="D212" s="48"/>
      <c r="E212" s="47"/>
      <c r="F212" s="47"/>
      <c r="G212" s="47"/>
      <c r="H212" s="47"/>
    </row>
    <row r="213" spans="1:8" outlineLevel="1" x14ac:dyDescent="0.2">
      <c r="A213" s="19"/>
      <c r="B213" s="57"/>
      <c r="C213" s="23" t="s">
        <v>263</v>
      </c>
      <c r="D213" s="48"/>
      <c r="E213" s="47"/>
      <c r="F213" s="47"/>
      <c r="G213" s="47"/>
      <c r="H213" s="47"/>
    </row>
    <row r="214" spans="1:8" outlineLevel="1" x14ac:dyDescent="0.2">
      <c r="A214" s="19"/>
      <c r="B214" s="57"/>
      <c r="C214" s="23" t="s">
        <v>264</v>
      </c>
      <c r="D214" s="48"/>
      <c r="E214" s="47"/>
      <c r="F214" s="47"/>
      <c r="G214" s="47"/>
      <c r="H214" s="47"/>
    </row>
    <row r="215" spans="1:8" outlineLevel="1" x14ac:dyDescent="0.2">
      <c r="A215" s="19"/>
      <c r="B215" s="57"/>
      <c r="C215" s="45" t="s">
        <v>7</v>
      </c>
      <c r="D215" s="48"/>
      <c r="E215" s="47"/>
      <c r="F215" s="47"/>
      <c r="G215" s="47"/>
      <c r="H215" s="47"/>
    </row>
    <row r="216" spans="1:8" ht="24" x14ac:dyDescent="0.2">
      <c r="B216" s="56" t="s">
        <v>165</v>
      </c>
      <c r="C216" s="66" t="s">
        <v>166</v>
      </c>
      <c r="D216" s="68"/>
      <c r="E216" s="67"/>
      <c r="F216" s="67"/>
      <c r="G216" s="67"/>
      <c r="H216" s="67"/>
    </row>
    <row r="217" spans="1:8" s="50" customFormat="1" ht="12" x14ac:dyDescent="0.2">
      <c r="A217" s="49"/>
      <c r="B217" s="60" t="s">
        <v>167</v>
      </c>
      <c r="C217" s="61" t="s">
        <v>168</v>
      </c>
      <c r="D217" s="48"/>
      <c r="E217" s="47"/>
      <c r="F217" s="47"/>
      <c r="G217" s="47"/>
      <c r="H217" s="47"/>
    </row>
    <row r="218" spans="1:8" s="50" customFormat="1" ht="12" x14ac:dyDescent="0.2">
      <c r="A218" s="49"/>
      <c r="B218" s="60"/>
      <c r="C218" s="61"/>
      <c r="D218" s="48">
        <v>2020</v>
      </c>
      <c r="E218" s="102">
        <v>0.4</v>
      </c>
      <c r="F218" s="93">
        <f>SUM(F239,F246,F247,F248,F253,F264,F266,F272,F275,F281,F282)</f>
        <v>11</v>
      </c>
      <c r="G218" s="90">
        <f>SUM(G239,G246,G247,G248,G253,G264,G266,G272,G275,G281,G282)</f>
        <v>52.021999999999998</v>
      </c>
      <c r="H218" s="90">
        <f>SUM(H239,H246,H247,H248,H253,H264,H266,H272,H275,H281,H282)</f>
        <v>51.961000000000006</v>
      </c>
    </row>
    <row r="219" spans="1:8" s="50" customFormat="1" ht="12" x14ac:dyDescent="0.2">
      <c r="A219" s="49"/>
      <c r="B219" s="60"/>
      <c r="C219" s="61"/>
      <c r="D219" s="111">
        <v>2021</v>
      </c>
      <c r="E219" s="102">
        <v>0.4</v>
      </c>
      <c r="F219" s="93">
        <f>SUM(F288,F295,F297,F307,F319,F328,F335,F336)</f>
        <v>8</v>
      </c>
      <c r="G219" s="91">
        <f t="shared" ref="G219:H219" si="12">SUM(G288,G295,G297,G307,G319,G328,G335,G336)</f>
        <v>41.5</v>
      </c>
      <c r="H219" s="90">
        <f t="shared" si="12"/>
        <v>56.414999999999992</v>
      </c>
    </row>
    <row r="220" spans="1:8" s="50" customFormat="1" ht="12" x14ac:dyDescent="0.2">
      <c r="A220" s="49"/>
      <c r="B220" s="60"/>
      <c r="C220" s="61"/>
      <c r="D220" s="111">
        <v>2022</v>
      </c>
      <c r="E220" s="102">
        <v>0.4</v>
      </c>
      <c r="F220" s="93">
        <f>SUM(F360,F378,F400,F404,F405,F406)</f>
        <v>6</v>
      </c>
      <c r="G220" s="91">
        <f t="shared" ref="G220:H220" si="13">SUM(G360,G378,G400,G404,G405,G406)</f>
        <v>32</v>
      </c>
      <c r="H220" s="90">
        <f t="shared" si="13"/>
        <v>45.513000000000005</v>
      </c>
    </row>
    <row r="221" spans="1:8" s="50" customFormat="1" x14ac:dyDescent="0.2">
      <c r="A221" s="49"/>
      <c r="B221" s="57"/>
      <c r="C221" s="23" t="s">
        <v>169</v>
      </c>
      <c r="D221" s="48"/>
      <c r="E221" s="47"/>
      <c r="F221" s="47"/>
      <c r="G221" s="47"/>
      <c r="H221" s="47"/>
    </row>
    <row r="222" spans="1:8" s="50" customFormat="1" x14ac:dyDescent="0.2">
      <c r="A222" s="49"/>
      <c r="B222" s="57"/>
      <c r="C222" s="23"/>
      <c r="D222" s="48">
        <v>2020</v>
      </c>
      <c r="E222" s="102">
        <v>0.4</v>
      </c>
      <c r="F222" s="93">
        <f>SUM(F236:F238,F240:F245,F249:F252,F254:F263,F265,F267,F268:F271,F273:F274,F276:F278,F279,F280,F283:F284)</f>
        <v>38</v>
      </c>
      <c r="G222" s="93">
        <f t="shared" ref="G222:H222" si="14">SUM(G236:G238,G240:G245,G249:G252,G254:G263,G265,G267,G268:G271,G273:G274,G276:G278,G279,G280,G283:G284)</f>
        <v>653</v>
      </c>
      <c r="H222" s="90">
        <f t="shared" si="14"/>
        <v>269.97800000000001</v>
      </c>
    </row>
    <row r="223" spans="1:8" s="50" customFormat="1" x14ac:dyDescent="0.2">
      <c r="A223" s="49"/>
      <c r="B223" s="57"/>
      <c r="C223" s="23"/>
      <c r="D223" s="111">
        <v>2021</v>
      </c>
      <c r="E223" s="102">
        <v>0.4</v>
      </c>
      <c r="F223" s="93">
        <f>SUM(F286:F287,F289:F294,F296,F298:F306,F308:F318,F320:F327,F329:F334,F337:F341)</f>
        <v>48</v>
      </c>
      <c r="G223" s="93">
        <f t="shared" ref="G223:H223" si="15">SUM(G286:G287,G289:G294,G296,G298:G306,G308:G318,G320:G327,G329:G334,G337:G341)</f>
        <v>1194</v>
      </c>
      <c r="H223" s="90">
        <f t="shared" si="15"/>
        <v>503.86100000000005</v>
      </c>
    </row>
    <row r="224" spans="1:8" s="50" customFormat="1" x14ac:dyDescent="0.2">
      <c r="A224" s="49"/>
      <c r="B224" s="57"/>
      <c r="C224" s="23"/>
      <c r="D224" s="111">
        <v>2022</v>
      </c>
      <c r="E224" s="102">
        <v>0.4</v>
      </c>
      <c r="F224" s="93">
        <f>SUM(F343:F359,F361:F377,F379:F399,F401:F403,F407:F417)</f>
        <v>69</v>
      </c>
      <c r="G224" s="93">
        <f t="shared" ref="G224:H224" si="16">SUM(G343:G359,G361:G377,G379:G399,G401:G403,G407:G417)</f>
        <v>2308</v>
      </c>
      <c r="H224" s="90">
        <f t="shared" si="16"/>
        <v>835.60900000000038</v>
      </c>
    </row>
    <row r="225" spans="1:8" s="50" customFormat="1" x14ac:dyDescent="0.2">
      <c r="A225" s="49"/>
      <c r="B225" s="57"/>
      <c r="C225" s="23"/>
      <c r="D225" s="111"/>
      <c r="E225" s="102"/>
      <c r="F225" s="93"/>
      <c r="G225" s="93"/>
      <c r="H225" s="90"/>
    </row>
    <row r="226" spans="1:8" ht="12" x14ac:dyDescent="0.2">
      <c r="B226" s="60" t="s">
        <v>170</v>
      </c>
      <c r="C226" s="61" t="s">
        <v>171</v>
      </c>
      <c r="D226" s="48"/>
      <c r="E226" s="47"/>
      <c r="F226" s="47"/>
      <c r="G226" s="47"/>
      <c r="H226" s="47"/>
    </row>
    <row r="227" spans="1:8" ht="12" x14ac:dyDescent="0.2">
      <c r="B227" s="60"/>
      <c r="C227" s="61"/>
      <c r="D227" s="111">
        <v>2020</v>
      </c>
      <c r="E227" s="102">
        <v>0.4</v>
      </c>
      <c r="F227" s="93">
        <f>SUM(F236:F262,F264:F284)</f>
        <v>48</v>
      </c>
      <c r="G227" s="93">
        <f t="shared" ref="G227:H227" si="17">SUM(G236:G262,G264:G284)</f>
        <v>625.02199999999993</v>
      </c>
      <c r="H227" s="90">
        <f t="shared" si="17"/>
        <v>316.62</v>
      </c>
    </row>
    <row r="228" spans="1:8" ht="12" x14ac:dyDescent="0.2">
      <c r="B228" s="60"/>
      <c r="C228" s="61"/>
      <c r="D228" s="111">
        <v>2021</v>
      </c>
      <c r="E228" s="102">
        <v>0.4</v>
      </c>
      <c r="F228" s="93">
        <f>SUM(F286:F307,F309:F321,F323:F328,F330:F341)</f>
        <v>53</v>
      </c>
      <c r="G228" s="91">
        <f t="shared" ref="G228:H228" si="18">SUM(G286:G307,G309:G321,G323:G328,G330:G341)</f>
        <v>835.5</v>
      </c>
      <c r="H228" s="90">
        <f t="shared" si="18"/>
        <v>525.92600000000004</v>
      </c>
    </row>
    <row r="229" spans="1:8" ht="12" x14ac:dyDescent="0.2">
      <c r="B229" s="60"/>
      <c r="C229" s="61"/>
      <c r="D229" s="111">
        <v>2022</v>
      </c>
      <c r="E229" s="102">
        <v>0.4</v>
      </c>
      <c r="F229" s="93">
        <f>SUM(F343,F345:F349,F351:F362,F364:F368,F370:F375,F377:F380,F382:F388,F392:F414,F415:F417)</f>
        <v>66</v>
      </c>
      <c r="G229" s="93">
        <f t="shared" ref="G229:H229" si="19">SUM(G343,G345:G349,G351:G362,G364:G368,G370:G375,G377:G380,G382:G388,G392:G414,G415:G417)</f>
        <v>1175</v>
      </c>
      <c r="H229" s="90">
        <f t="shared" si="19"/>
        <v>771.43500000000017</v>
      </c>
    </row>
    <row r="230" spans="1:8" x14ac:dyDescent="0.2">
      <c r="B230" s="57"/>
      <c r="C230" s="23" t="s">
        <v>172</v>
      </c>
      <c r="D230" s="48"/>
      <c r="E230" s="47"/>
      <c r="F230" s="47"/>
      <c r="G230" s="47"/>
      <c r="H230" s="47"/>
    </row>
    <row r="231" spans="1:8" x14ac:dyDescent="0.2">
      <c r="B231" s="57"/>
      <c r="C231" s="23"/>
      <c r="D231" s="111">
        <v>2021</v>
      </c>
      <c r="E231" s="102">
        <v>0.4</v>
      </c>
      <c r="F231" s="93">
        <f>SUM(F308,F322,F329)</f>
        <v>3</v>
      </c>
      <c r="G231" s="91">
        <f t="shared" ref="G231:H231" si="20">SUM(G308,G322,G329)</f>
        <v>400</v>
      </c>
      <c r="H231" s="90">
        <f t="shared" si="20"/>
        <v>34.35</v>
      </c>
    </row>
    <row r="232" spans="1:8" x14ac:dyDescent="0.2">
      <c r="B232" s="57"/>
      <c r="C232" s="23"/>
      <c r="D232" s="111">
        <v>2022</v>
      </c>
      <c r="E232" s="102">
        <v>0.4</v>
      </c>
      <c r="F232" s="93">
        <f>SUM(F344,F350,F363,F369,F376,F381,F389:F391)</f>
        <v>9</v>
      </c>
      <c r="G232" s="93">
        <f t="shared" ref="G232:H232" si="21">SUM(G344,G350,G363,G369,G376,G381,G389:G391)</f>
        <v>1165</v>
      </c>
      <c r="H232" s="90">
        <f t="shared" si="21"/>
        <v>109.687</v>
      </c>
    </row>
    <row r="233" spans="1:8" x14ac:dyDescent="0.2">
      <c r="B233" s="57"/>
      <c r="C233" s="23" t="s">
        <v>173</v>
      </c>
      <c r="D233" s="48"/>
      <c r="E233" s="69"/>
      <c r="F233" s="69"/>
      <c r="G233" s="69"/>
      <c r="H233" s="70"/>
    </row>
    <row r="234" spans="1:8" ht="12" x14ac:dyDescent="0.2">
      <c r="B234" s="97" t="s">
        <v>6</v>
      </c>
      <c r="C234" s="98" t="s">
        <v>7</v>
      </c>
      <c r="D234" s="100"/>
      <c r="E234" s="99"/>
      <c r="F234" s="99"/>
      <c r="G234" s="101"/>
      <c r="H234" s="101"/>
    </row>
    <row r="235" spans="1:8" x14ac:dyDescent="0.2">
      <c r="B235" s="104"/>
      <c r="C235" s="96"/>
      <c r="D235" s="48"/>
      <c r="E235" s="102"/>
      <c r="F235" s="102"/>
      <c r="G235" s="102"/>
      <c r="H235" s="102"/>
    </row>
    <row r="236" spans="1:8" x14ac:dyDescent="0.2">
      <c r="B236" s="104"/>
      <c r="C236" s="96" t="s">
        <v>282</v>
      </c>
      <c r="D236" s="48">
        <v>2020</v>
      </c>
      <c r="E236" s="102">
        <v>0.4</v>
      </c>
      <c r="F236" s="102">
        <v>1</v>
      </c>
      <c r="G236" s="102">
        <v>15</v>
      </c>
      <c r="H236" s="102">
        <v>6.1070000000000002</v>
      </c>
    </row>
    <row r="237" spans="1:8" x14ac:dyDescent="0.2">
      <c r="B237" s="104"/>
      <c r="C237" s="96" t="s">
        <v>283</v>
      </c>
      <c r="D237" s="48">
        <v>2020</v>
      </c>
      <c r="E237" s="102">
        <v>0.4</v>
      </c>
      <c r="F237" s="102">
        <v>1</v>
      </c>
      <c r="G237" s="102">
        <v>15</v>
      </c>
      <c r="H237" s="102">
        <v>6.1070000000000002</v>
      </c>
    </row>
    <row r="238" spans="1:8" x14ac:dyDescent="0.2">
      <c r="B238" s="104"/>
      <c r="C238" s="96" t="s">
        <v>284</v>
      </c>
      <c r="D238" s="48">
        <v>2020</v>
      </c>
      <c r="E238" s="102">
        <v>0.4</v>
      </c>
      <c r="F238" s="102">
        <v>1</v>
      </c>
      <c r="G238" s="102">
        <v>15</v>
      </c>
      <c r="H238" s="102">
        <v>6.1070000000000002</v>
      </c>
    </row>
    <row r="239" spans="1:8" x14ac:dyDescent="0.2">
      <c r="B239" s="104"/>
      <c r="C239" s="96" t="s">
        <v>285</v>
      </c>
      <c r="D239" s="48">
        <v>2020</v>
      </c>
      <c r="E239" s="102">
        <v>0.4</v>
      </c>
      <c r="F239" s="102">
        <v>1</v>
      </c>
      <c r="G239" s="102">
        <v>5</v>
      </c>
      <c r="H239" s="102">
        <v>3.5939999999999999</v>
      </c>
    </row>
    <row r="240" spans="1:8" x14ac:dyDescent="0.2">
      <c r="B240" s="104"/>
      <c r="C240" s="96" t="s">
        <v>286</v>
      </c>
      <c r="D240" s="48">
        <v>2020</v>
      </c>
      <c r="E240" s="102">
        <v>0.4</v>
      </c>
      <c r="F240" s="102">
        <v>1</v>
      </c>
      <c r="G240" s="102">
        <v>15</v>
      </c>
      <c r="H240" s="102">
        <v>6.2779999999999996</v>
      </c>
    </row>
    <row r="241" spans="2:8" x14ac:dyDescent="0.2">
      <c r="B241" s="104"/>
      <c r="C241" s="96" t="s">
        <v>252</v>
      </c>
      <c r="D241" s="48">
        <v>2020</v>
      </c>
      <c r="E241" s="102">
        <v>0.4</v>
      </c>
      <c r="F241" s="102">
        <v>1</v>
      </c>
      <c r="G241" s="102">
        <v>20</v>
      </c>
      <c r="H241" s="102">
        <v>6.2779999999999996</v>
      </c>
    </row>
    <row r="242" spans="2:8" x14ac:dyDescent="0.2">
      <c r="B242" s="104"/>
      <c r="C242" s="96" t="s">
        <v>287</v>
      </c>
      <c r="D242" s="48">
        <v>2020</v>
      </c>
      <c r="E242" s="102">
        <v>0.4</v>
      </c>
      <c r="F242" s="102">
        <v>1</v>
      </c>
      <c r="G242" s="102">
        <v>15</v>
      </c>
      <c r="H242" s="102">
        <v>6.2779999999999996</v>
      </c>
    </row>
    <row r="243" spans="2:8" x14ac:dyDescent="0.2">
      <c r="B243" s="104"/>
      <c r="C243" s="96" t="s">
        <v>288</v>
      </c>
      <c r="D243" s="48">
        <v>2020</v>
      </c>
      <c r="E243" s="102">
        <v>0.4</v>
      </c>
      <c r="F243" s="102">
        <v>1</v>
      </c>
      <c r="G243" s="102">
        <v>15</v>
      </c>
      <c r="H243" s="102">
        <v>6.2779999999999996</v>
      </c>
    </row>
    <row r="244" spans="2:8" x14ac:dyDescent="0.2">
      <c r="B244" s="104"/>
      <c r="C244" s="96" t="s">
        <v>289</v>
      </c>
      <c r="D244" s="48">
        <v>2020</v>
      </c>
      <c r="E244" s="102">
        <v>0.4</v>
      </c>
      <c r="F244" s="102">
        <v>1</v>
      </c>
      <c r="G244" s="102">
        <v>15</v>
      </c>
      <c r="H244" s="102">
        <v>6.2779999999999996</v>
      </c>
    </row>
    <row r="245" spans="2:8" x14ac:dyDescent="0.2">
      <c r="B245" s="104"/>
      <c r="C245" s="96" t="s">
        <v>290</v>
      </c>
      <c r="D245" s="48">
        <v>2020</v>
      </c>
      <c r="E245" s="102">
        <v>0.4</v>
      </c>
      <c r="F245" s="102">
        <v>1</v>
      </c>
      <c r="G245" s="102">
        <v>15</v>
      </c>
      <c r="H245" s="102">
        <v>6.2779999999999996</v>
      </c>
    </row>
    <row r="246" spans="2:8" x14ac:dyDescent="0.2">
      <c r="B246" s="104"/>
      <c r="C246" s="96" t="s">
        <v>291</v>
      </c>
      <c r="D246" s="48">
        <v>2020</v>
      </c>
      <c r="E246" s="102">
        <v>0.4</v>
      </c>
      <c r="F246" s="102">
        <v>1</v>
      </c>
      <c r="G246" s="102">
        <v>7</v>
      </c>
      <c r="H246" s="102">
        <v>3.5960000000000001</v>
      </c>
    </row>
    <row r="247" spans="2:8" x14ac:dyDescent="0.2">
      <c r="B247" s="104"/>
      <c r="C247" s="96" t="s">
        <v>292</v>
      </c>
      <c r="D247" s="48">
        <v>2020</v>
      </c>
      <c r="E247" s="102">
        <v>0.4</v>
      </c>
      <c r="F247" s="102">
        <v>1</v>
      </c>
      <c r="G247" s="102">
        <v>1</v>
      </c>
      <c r="H247" s="102">
        <v>3.5960000000000001</v>
      </c>
    </row>
    <row r="248" spans="2:8" x14ac:dyDescent="0.2">
      <c r="B248" s="104"/>
      <c r="C248" s="96" t="s">
        <v>293</v>
      </c>
      <c r="D248" s="48">
        <v>2020</v>
      </c>
      <c r="E248" s="102">
        <v>0.4</v>
      </c>
      <c r="F248" s="102">
        <v>1</v>
      </c>
      <c r="G248" s="102">
        <v>1</v>
      </c>
      <c r="H248" s="102">
        <v>3.5960000000000001</v>
      </c>
    </row>
    <row r="249" spans="2:8" x14ac:dyDescent="0.2">
      <c r="B249" s="104"/>
      <c r="C249" s="96" t="s">
        <v>294</v>
      </c>
      <c r="D249" s="48">
        <v>2020</v>
      </c>
      <c r="E249" s="102">
        <v>0.4</v>
      </c>
      <c r="F249" s="102">
        <v>1</v>
      </c>
      <c r="G249" s="102">
        <v>15</v>
      </c>
      <c r="H249" s="102">
        <v>6.2779999999999996</v>
      </c>
    </row>
    <row r="250" spans="2:8" x14ac:dyDescent="0.2">
      <c r="B250" s="104"/>
      <c r="C250" s="96" t="s">
        <v>295</v>
      </c>
      <c r="D250" s="48">
        <v>2020</v>
      </c>
      <c r="E250" s="102">
        <v>0.4</v>
      </c>
      <c r="F250" s="102">
        <v>1</v>
      </c>
      <c r="G250" s="102">
        <v>15</v>
      </c>
      <c r="H250" s="102">
        <v>6.2779999999999996</v>
      </c>
    </row>
    <row r="251" spans="2:8" x14ac:dyDescent="0.2">
      <c r="B251" s="104"/>
      <c r="C251" s="96" t="s">
        <v>296</v>
      </c>
      <c r="D251" s="48">
        <v>2020</v>
      </c>
      <c r="E251" s="102">
        <v>0.4</v>
      </c>
      <c r="F251" s="102">
        <v>1</v>
      </c>
      <c r="G251" s="102">
        <v>15</v>
      </c>
      <c r="H251" s="102">
        <v>6.2779999999999996</v>
      </c>
    </row>
    <row r="252" spans="2:8" x14ac:dyDescent="0.2">
      <c r="B252" s="104"/>
      <c r="C252" s="96" t="s">
        <v>297</v>
      </c>
      <c r="D252" s="48">
        <v>2020</v>
      </c>
      <c r="E252" s="102">
        <v>0.4</v>
      </c>
      <c r="F252" s="102">
        <v>1</v>
      </c>
      <c r="G252" s="102">
        <v>15</v>
      </c>
      <c r="H252" s="102">
        <v>6.2779999999999996</v>
      </c>
    </row>
    <row r="253" spans="2:8" x14ac:dyDescent="0.2">
      <c r="B253" s="104"/>
      <c r="C253" s="96" t="s">
        <v>298</v>
      </c>
      <c r="D253" s="48">
        <v>2020</v>
      </c>
      <c r="E253" s="102">
        <v>0.4</v>
      </c>
      <c r="F253" s="102">
        <v>1</v>
      </c>
      <c r="G253" s="102">
        <v>8</v>
      </c>
      <c r="H253" s="102">
        <v>3.5960000000000001</v>
      </c>
    </row>
    <row r="254" spans="2:8" x14ac:dyDescent="0.2">
      <c r="B254" s="104"/>
      <c r="C254" s="96" t="s">
        <v>299</v>
      </c>
      <c r="D254" s="48">
        <v>2020</v>
      </c>
      <c r="E254" s="102">
        <v>0.4</v>
      </c>
      <c r="F254" s="102">
        <v>1</v>
      </c>
      <c r="G254" s="102">
        <v>1</v>
      </c>
      <c r="H254" s="102">
        <v>6.1070000000000002</v>
      </c>
    </row>
    <row r="255" spans="2:8" x14ac:dyDescent="0.2">
      <c r="B255" s="104"/>
      <c r="C255" s="96" t="s">
        <v>299</v>
      </c>
      <c r="D255" s="48">
        <v>2020</v>
      </c>
      <c r="E255" s="102">
        <v>0.4</v>
      </c>
      <c r="F255" s="102">
        <v>1</v>
      </c>
      <c r="G255" s="102">
        <v>1</v>
      </c>
      <c r="H255" s="102">
        <v>6.1070000000000002</v>
      </c>
    </row>
    <row r="256" spans="2:8" x14ac:dyDescent="0.2">
      <c r="B256" s="104"/>
      <c r="C256" s="96" t="s">
        <v>300</v>
      </c>
      <c r="D256" s="48">
        <v>2020</v>
      </c>
      <c r="E256" s="102">
        <v>0.4</v>
      </c>
      <c r="F256" s="102">
        <v>1</v>
      </c>
      <c r="G256" s="102">
        <v>15</v>
      </c>
      <c r="H256" s="102">
        <v>6.1070000000000002</v>
      </c>
    </row>
    <row r="257" spans="2:8" x14ac:dyDescent="0.2">
      <c r="B257" s="104"/>
      <c r="C257" s="96" t="s">
        <v>301</v>
      </c>
      <c r="D257" s="48">
        <v>2020</v>
      </c>
      <c r="E257" s="102">
        <v>0.4</v>
      </c>
      <c r="F257" s="102">
        <v>1</v>
      </c>
      <c r="G257" s="102">
        <v>15</v>
      </c>
      <c r="H257" s="102">
        <v>6.1070000000000002</v>
      </c>
    </row>
    <row r="258" spans="2:8" x14ac:dyDescent="0.2">
      <c r="B258" s="104"/>
      <c r="C258" s="96" t="s">
        <v>302</v>
      </c>
      <c r="D258" s="48">
        <v>2020</v>
      </c>
      <c r="E258" s="102">
        <v>0.4</v>
      </c>
      <c r="F258" s="102">
        <v>1</v>
      </c>
      <c r="G258" s="102">
        <v>15</v>
      </c>
      <c r="H258" s="102">
        <v>6.1070000000000002</v>
      </c>
    </row>
    <row r="259" spans="2:8" x14ac:dyDescent="0.2">
      <c r="B259" s="104"/>
      <c r="C259" s="96" t="s">
        <v>303</v>
      </c>
      <c r="D259" s="48">
        <v>2020</v>
      </c>
      <c r="E259" s="102">
        <v>0.4</v>
      </c>
      <c r="F259" s="102">
        <v>1</v>
      </c>
      <c r="G259" s="102">
        <v>15</v>
      </c>
      <c r="H259" s="102">
        <v>6.1070000000000002</v>
      </c>
    </row>
    <row r="260" spans="2:8" x14ac:dyDescent="0.2">
      <c r="B260" s="104"/>
      <c r="C260" s="96" t="s">
        <v>304</v>
      </c>
      <c r="D260" s="48">
        <v>2020</v>
      </c>
      <c r="E260" s="102">
        <v>0.4</v>
      </c>
      <c r="F260" s="102">
        <v>1</v>
      </c>
      <c r="G260" s="102">
        <v>15</v>
      </c>
      <c r="H260" s="102">
        <v>6.1070000000000002</v>
      </c>
    </row>
    <row r="261" spans="2:8" x14ac:dyDescent="0.2">
      <c r="B261" s="104"/>
      <c r="C261" s="96" t="s">
        <v>305</v>
      </c>
      <c r="D261" s="48">
        <v>2020</v>
      </c>
      <c r="E261" s="102">
        <v>0.4</v>
      </c>
      <c r="F261" s="102">
        <v>1</v>
      </c>
      <c r="G261" s="102">
        <v>15</v>
      </c>
      <c r="H261" s="102">
        <v>6.1070000000000002</v>
      </c>
    </row>
    <row r="262" spans="2:8" x14ac:dyDescent="0.2">
      <c r="B262" s="104"/>
      <c r="C262" s="96" t="s">
        <v>306</v>
      </c>
      <c r="D262" s="48">
        <v>2020</v>
      </c>
      <c r="E262" s="102">
        <v>0.4</v>
      </c>
      <c r="F262" s="102">
        <v>1</v>
      </c>
      <c r="G262" s="102">
        <v>15</v>
      </c>
      <c r="H262" s="102">
        <v>6.1070000000000002</v>
      </c>
    </row>
    <row r="263" spans="2:8" x14ac:dyDescent="0.2">
      <c r="B263" s="104"/>
      <c r="C263" s="96" t="s">
        <v>307</v>
      </c>
      <c r="D263" s="48">
        <v>2020</v>
      </c>
      <c r="E263" s="102">
        <v>0.4</v>
      </c>
      <c r="F263" s="102">
        <v>1</v>
      </c>
      <c r="G263" s="102">
        <v>80</v>
      </c>
      <c r="H263" s="102">
        <v>5.319</v>
      </c>
    </row>
    <row r="264" spans="2:8" x14ac:dyDescent="0.2">
      <c r="B264" s="104"/>
      <c r="C264" s="96" t="s">
        <v>308</v>
      </c>
      <c r="D264" s="48">
        <v>2020</v>
      </c>
      <c r="E264" s="102">
        <v>0.4</v>
      </c>
      <c r="F264" s="102">
        <v>1</v>
      </c>
      <c r="G264" s="102">
        <v>8</v>
      </c>
      <c r="H264" s="102">
        <v>3.5960000000000001</v>
      </c>
    </row>
    <row r="265" spans="2:8" x14ac:dyDescent="0.2">
      <c r="B265" s="104"/>
      <c r="C265" s="96" t="s">
        <v>309</v>
      </c>
      <c r="D265" s="48">
        <v>2020</v>
      </c>
      <c r="E265" s="102">
        <v>0.4</v>
      </c>
      <c r="F265" s="102">
        <v>1</v>
      </c>
      <c r="G265" s="102">
        <v>15</v>
      </c>
      <c r="H265" s="102">
        <v>6.1070000000000002</v>
      </c>
    </row>
    <row r="266" spans="2:8" x14ac:dyDescent="0.2">
      <c r="B266" s="104"/>
      <c r="C266" s="96" t="s">
        <v>310</v>
      </c>
      <c r="D266" s="48">
        <v>2020</v>
      </c>
      <c r="E266" s="102">
        <v>0.4</v>
      </c>
      <c r="F266" s="102">
        <v>1</v>
      </c>
      <c r="G266" s="102">
        <v>2.1999999999999999E-2</v>
      </c>
      <c r="H266" s="102">
        <v>3.5960000000000001</v>
      </c>
    </row>
    <row r="267" spans="2:8" x14ac:dyDescent="0.2">
      <c r="B267" s="104"/>
      <c r="C267" s="96" t="s">
        <v>311</v>
      </c>
      <c r="D267" s="48">
        <v>2020</v>
      </c>
      <c r="E267" s="102">
        <v>0.4</v>
      </c>
      <c r="F267" s="102">
        <v>1</v>
      </c>
      <c r="G267" s="102">
        <v>15</v>
      </c>
      <c r="H267" s="102">
        <v>6.1070000000000002</v>
      </c>
    </row>
    <row r="268" spans="2:8" x14ac:dyDescent="0.2">
      <c r="B268" s="104"/>
      <c r="C268" s="96" t="s">
        <v>312</v>
      </c>
      <c r="D268" s="48">
        <v>2020</v>
      </c>
      <c r="E268" s="102">
        <v>0.4</v>
      </c>
      <c r="F268" s="102">
        <v>1</v>
      </c>
      <c r="G268" s="102">
        <v>15</v>
      </c>
      <c r="H268" s="102">
        <v>6.6520000000000001</v>
      </c>
    </row>
    <row r="269" spans="2:8" x14ac:dyDescent="0.2">
      <c r="B269" s="104"/>
      <c r="C269" s="96" t="s">
        <v>313</v>
      </c>
      <c r="D269" s="48">
        <v>2020</v>
      </c>
      <c r="E269" s="102">
        <v>0.4</v>
      </c>
      <c r="F269" s="102">
        <v>1</v>
      </c>
      <c r="G269" s="102">
        <v>15</v>
      </c>
      <c r="H269" s="102">
        <v>6.6520000000000001</v>
      </c>
    </row>
    <row r="270" spans="2:8" x14ac:dyDescent="0.2">
      <c r="B270" s="104"/>
      <c r="C270" s="96" t="s">
        <v>313</v>
      </c>
      <c r="D270" s="48">
        <v>2020</v>
      </c>
      <c r="E270" s="102">
        <v>0.4</v>
      </c>
      <c r="F270" s="102">
        <v>1</v>
      </c>
      <c r="G270" s="102">
        <v>15</v>
      </c>
      <c r="H270" s="102">
        <v>6.6520000000000001</v>
      </c>
    </row>
    <row r="271" spans="2:8" x14ac:dyDescent="0.2">
      <c r="B271" s="104"/>
      <c r="C271" s="96" t="s">
        <v>314</v>
      </c>
      <c r="D271" s="48">
        <v>2020</v>
      </c>
      <c r="E271" s="102">
        <v>0.4</v>
      </c>
      <c r="F271" s="102">
        <v>1</v>
      </c>
      <c r="G271" s="102">
        <v>60</v>
      </c>
      <c r="H271" s="102">
        <v>17.032</v>
      </c>
    </row>
    <row r="272" spans="2:8" x14ac:dyDescent="0.2">
      <c r="B272" s="104"/>
      <c r="C272" s="96" t="s">
        <v>315</v>
      </c>
      <c r="D272" s="48">
        <v>2020</v>
      </c>
      <c r="E272" s="102">
        <v>0.4</v>
      </c>
      <c r="F272" s="102">
        <v>1</v>
      </c>
      <c r="G272" s="102">
        <v>6</v>
      </c>
      <c r="H272" s="102">
        <v>8.5359999999999996</v>
      </c>
    </row>
    <row r="273" spans="2:8" x14ac:dyDescent="0.2">
      <c r="B273" s="104"/>
      <c r="C273" s="96" t="s">
        <v>316</v>
      </c>
      <c r="D273" s="48">
        <v>2020</v>
      </c>
      <c r="E273" s="102">
        <v>0.4</v>
      </c>
      <c r="F273" s="102">
        <v>1</v>
      </c>
      <c r="G273" s="102">
        <v>15</v>
      </c>
      <c r="H273" s="102">
        <v>7.7519999999999998</v>
      </c>
    </row>
    <row r="274" spans="2:8" x14ac:dyDescent="0.2">
      <c r="B274" s="104"/>
      <c r="C274" s="96" t="s">
        <v>317</v>
      </c>
      <c r="D274" s="48">
        <v>2020</v>
      </c>
      <c r="E274" s="102">
        <v>0.4</v>
      </c>
      <c r="F274" s="102">
        <v>1</v>
      </c>
      <c r="G274" s="102">
        <v>15</v>
      </c>
      <c r="H274" s="102">
        <v>9.5470000000000006</v>
      </c>
    </row>
    <row r="275" spans="2:8" x14ac:dyDescent="0.2">
      <c r="B275" s="104"/>
      <c r="C275" s="96" t="s">
        <v>318</v>
      </c>
      <c r="D275" s="48">
        <v>2020</v>
      </c>
      <c r="E275" s="102">
        <v>0.4</v>
      </c>
      <c r="F275" s="102">
        <v>1</v>
      </c>
      <c r="G275" s="102">
        <v>5</v>
      </c>
      <c r="H275" s="102">
        <v>6.1050000000000004</v>
      </c>
    </row>
    <row r="276" spans="2:8" x14ac:dyDescent="0.2">
      <c r="B276" s="104"/>
      <c r="C276" s="96" t="s">
        <v>253</v>
      </c>
      <c r="D276" s="48">
        <v>2020</v>
      </c>
      <c r="E276" s="102">
        <v>0.4</v>
      </c>
      <c r="F276" s="102">
        <v>1</v>
      </c>
      <c r="G276" s="102">
        <v>30</v>
      </c>
      <c r="H276" s="102">
        <v>16.03</v>
      </c>
    </row>
    <row r="277" spans="2:8" x14ac:dyDescent="0.2">
      <c r="B277" s="104"/>
      <c r="C277" s="96" t="s">
        <v>319</v>
      </c>
      <c r="D277" s="48">
        <v>2020</v>
      </c>
      <c r="E277" s="102">
        <v>0.4</v>
      </c>
      <c r="F277" s="102">
        <v>1</v>
      </c>
      <c r="G277" s="102">
        <v>15</v>
      </c>
      <c r="H277" s="102">
        <v>9.2479999999999993</v>
      </c>
    </row>
    <row r="278" spans="2:8" x14ac:dyDescent="0.2">
      <c r="B278" s="104"/>
      <c r="C278" s="96" t="s">
        <v>320</v>
      </c>
      <c r="D278" s="48">
        <v>2020</v>
      </c>
      <c r="E278" s="102">
        <v>0.4</v>
      </c>
      <c r="F278" s="102">
        <v>1</v>
      </c>
      <c r="G278" s="102">
        <v>15</v>
      </c>
      <c r="H278" s="102">
        <v>7.1429999999999998</v>
      </c>
    </row>
    <row r="279" spans="2:8" x14ac:dyDescent="0.2">
      <c r="B279" s="104"/>
      <c r="C279" s="96" t="s">
        <v>254</v>
      </c>
      <c r="D279" s="48">
        <v>2020</v>
      </c>
      <c r="E279" s="102">
        <v>0.4</v>
      </c>
      <c r="F279" s="102">
        <v>1</v>
      </c>
      <c r="G279" s="102">
        <v>6</v>
      </c>
      <c r="H279" s="102">
        <v>7.3129999999999997</v>
      </c>
    </row>
    <row r="280" spans="2:8" x14ac:dyDescent="0.2">
      <c r="B280" s="104"/>
      <c r="C280" s="96" t="s">
        <v>321</v>
      </c>
      <c r="D280" s="48">
        <v>2020</v>
      </c>
      <c r="E280" s="102">
        <v>0.4</v>
      </c>
      <c r="F280" s="102">
        <v>1</v>
      </c>
      <c r="G280" s="102">
        <v>5</v>
      </c>
      <c r="H280" s="102">
        <v>2.7869999999999999</v>
      </c>
    </row>
    <row r="281" spans="2:8" x14ac:dyDescent="0.2">
      <c r="B281" s="104"/>
      <c r="C281" s="96" t="s">
        <v>322</v>
      </c>
      <c r="D281" s="48">
        <v>2020</v>
      </c>
      <c r="E281" s="102">
        <v>0.4</v>
      </c>
      <c r="F281" s="102">
        <v>1</v>
      </c>
      <c r="G281" s="102">
        <v>5</v>
      </c>
      <c r="H281" s="102">
        <v>6.0430000000000001</v>
      </c>
    </row>
    <row r="282" spans="2:8" x14ac:dyDescent="0.2">
      <c r="B282" s="104"/>
      <c r="C282" s="96" t="s">
        <v>323</v>
      </c>
      <c r="D282" s="48">
        <v>2020</v>
      </c>
      <c r="E282" s="102">
        <v>0.4</v>
      </c>
      <c r="F282" s="102">
        <v>1</v>
      </c>
      <c r="G282" s="102">
        <v>6</v>
      </c>
      <c r="H282" s="102">
        <v>6.1070000000000002</v>
      </c>
    </row>
    <row r="283" spans="2:8" x14ac:dyDescent="0.2">
      <c r="B283" s="104"/>
      <c r="C283" s="96" t="s">
        <v>324</v>
      </c>
      <c r="D283" s="48">
        <v>2020</v>
      </c>
      <c r="E283" s="102">
        <v>0.4</v>
      </c>
      <c r="F283" s="102">
        <v>1</v>
      </c>
      <c r="G283" s="102">
        <v>15</v>
      </c>
      <c r="H283" s="102">
        <v>9.2759999999999998</v>
      </c>
    </row>
    <row r="284" spans="2:8" x14ac:dyDescent="0.2">
      <c r="B284" s="104"/>
      <c r="C284" s="96" t="s">
        <v>325</v>
      </c>
      <c r="D284" s="48">
        <v>2020</v>
      </c>
      <c r="E284" s="102">
        <v>0.4</v>
      </c>
      <c r="F284" s="102">
        <v>1</v>
      </c>
      <c r="G284" s="102">
        <v>15</v>
      </c>
      <c r="H284" s="102">
        <v>10.297000000000001</v>
      </c>
    </row>
    <row r="285" spans="2:8" x14ac:dyDescent="0.2">
      <c r="B285" s="104"/>
      <c r="C285" s="96"/>
      <c r="D285" s="48"/>
      <c r="E285" s="102"/>
      <c r="F285" s="102"/>
      <c r="G285" s="102"/>
      <c r="H285" s="102"/>
    </row>
    <row r="286" spans="2:8" x14ac:dyDescent="0.2">
      <c r="B286" s="104"/>
      <c r="C286" s="94" t="s">
        <v>326</v>
      </c>
      <c r="D286" s="111">
        <v>2021</v>
      </c>
      <c r="E286" s="102">
        <v>0.4</v>
      </c>
      <c r="F286" s="102">
        <v>1</v>
      </c>
      <c r="G286" s="102">
        <v>15</v>
      </c>
      <c r="H286" s="102">
        <v>10.403</v>
      </c>
    </row>
    <row r="287" spans="2:8" x14ac:dyDescent="0.2">
      <c r="B287" s="104"/>
      <c r="C287" s="96" t="s">
        <v>327</v>
      </c>
      <c r="D287" s="111">
        <v>2021</v>
      </c>
      <c r="E287" s="102">
        <v>0.4</v>
      </c>
      <c r="F287" s="102">
        <v>1</v>
      </c>
      <c r="G287" s="102">
        <v>15</v>
      </c>
      <c r="H287" s="102">
        <v>9.3330000000000002</v>
      </c>
    </row>
    <row r="288" spans="2:8" x14ac:dyDescent="0.2">
      <c r="B288" s="104"/>
      <c r="C288" s="96" t="s">
        <v>328</v>
      </c>
      <c r="D288" s="111">
        <v>2021</v>
      </c>
      <c r="E288" s="102">
        <v>0.4</v>
      </c>
      <c r="F288" s="102">
        <v>1</v>
      </c>
      <c r="G288" s="102">
        <v>7.5</v>
      </c>
      <c r="H288" s="102">
        <v>5.9930000000000003</v>
      </c>
    </row>
    <row r="289" spans="2:8" x14ac:dyDescent="0.2">
      <c r="B289" s="104"/>
      <c r="C289" s="96" t="s">
        <v>329</v>
      </c>
      <c r="D289" s="111">
        <v>2021</v>
      </c>
      <c r="E289" s="102">
        <v>0.4</v>
      </c>
      <c r="F289" s="102">
        <v>1</v>
      </c>
      <c r="G289" s="102">
        <v>15</v>
      </c>
      <c r="H289" s="102">
        <v>10.64</v>
      </c>
    </row>
    <row r="290" spans="2:8" x14ac:dyDescent="0.2">
      <c r="B290" s="104"/>
      <c r="C290" s="96" t="s">
        <v>330</v>
      </c>
      <c r="D290" s="111">
        <v>2021</v>
      </c>
      <c r="E290" s="102">
        <v>0.4</v>
      </c>
      <c r="F290" s="102">
        <v>1</v>
      </c>
      <c r="G290" s="102">
        <v>15</v>
      </c>
      <c r="H290" s="102">
        <v>9.3320000000000007</v>
      </c>
    </row>
    <row r="291" spans="2:8" x14ac:dyDescent="0.2">
      <c r="B291" s="104"/>
      <c r="C291" s="96" t="s">
        <v>331</v>
      </c>
      <c r="D291" s="111">
        <v>2021</v>
      </c>
      <c r="E291" s="102">
        <v>0.4</v>
      </c>
      <c r="F291" s="102">
        <v>1</v>
      </c>
      <c r="G291" s="102">
        <v>15</v>
      </c>
      <c r="H291" s="102">
        <v>9.3699999999999992</v>
      </c>
    </row>
    <row r="292" spans="2:8" x14ac:dyDescent="0.2">
      <c r="B292" s="104"/>
      <c r="C292" s="96" t="s">
        <v>332</v>
      </c>
      <c r="D292" s="111">
        <v>2021</v>
      </c>
      <c r="E292" s="102">
        <v>0.4</v>
      </c>
      <c r="F292" s="102">
        <v>1</v>
      </c>
      <c r="G292" s="102">
        <v>15</v>
      </c>
      <c r="H292" s="102">
        <v>10.297000000000001</v>
      </c>
    </row>
    <row r="293" spans="2:8" x14ac:dyDescent="0.2">
      <c r="B293" s="104"/>
      <c r="C293" s="96" t="s">
        <v>333</v>
      </c>
      <c r="D293" s="111">
        <v>2021</v>
      </c>
      <c r="E293" s="102">
        <v>0.4</v>
      </c>
      <c r="F293" s="102">
        <v>1</v>
      </c>
      <c r="G293" s="102">
        <v>15</v>
      </c>
      <c r="H293" s="102">
        <v>9.2989999999999995</v>
      </c>
    </row>
    <row r="294" spans="2:8" x14ac:dyDescent="0.2">
      <c r="B294" s="104"/>
      <c r="C294" s="96" t="s">
        <v>334</v>
      </c>
      <c r="D294" s="111">
        <v>2021</v>
      </c>
      <c r="E294" s="102">
        <v>0.4</v>
      </c>
      <c r="F294" s="102">
        <v>1</v>
      </c>
      <c r="G294" s="102">
        <v>20</v>
      </c>
      <c r="H294" s="102">
        <v>9.8940000000000001</v>
      </c>
    </row>
    <row r="295" spans="2:8" x14ac:dyDescent="0.2">
      <c r="B295" s="104"/>
      <c r="C295" s="96" t="s">
        <v>335</v>
      </c>
      <c r="D295" s="111">
        <v>2021</v>
      </c>
      <c r="E295" s="102">
        <v>0.4</v>
      </c>
      <c r="F295" s="102">
        <v>1</v>
      </c>
      <c r="G295" s="102">
        <v>4</v>
      </c>
      <c r="H295" s="102">
        <v>6.2510000000000003</v>
      </c>
    </row>
    <row r="296" spans="2:8" x14ac:dyDescent="0.2">
      <c r="B296" s="104"/>
      <c r="C296" s="96" t="s">
        <v>336</v>
      </c>
      <c r="D296" s="111">
        <v>2021</v>
      </c>
      <c r="E296" s="102">
        <v>0.4</v>
      </c>
      <c r="F296" s="102">
        <v>1</v>
      </c>
      <c r="G296" s="102">
        <v>15</v>
      </c>
      <c r="H296" s="102">
        <v>7.0679999999999996</v>
      </c>
    </row>
    <row r="297" spans="2:8" x14ac:dyDescent="0.2">
      <c r="B297" s="104"/>
      <c r="C297" s="96" t="s">
        <v>337</v>
      </c>
      <c r="D297" s="111">
        <v>2021</v>
      </c>
      <c r="E297" s="102">
        <v>0.4</v>
      </c>
      <c r="F297" s="102">
        <v>1</v>
      </c>
      <c r="G297" s="102">
        <v>6</v>
      </c>
      <c r="H297" s="102">
        <v>3.5920000000000001</v>
      </c>
    </row>
    <row r="298" spans="2:8" x14ac:dyDescent="0.2">
      <c r="B298" s="104"/>
      <c r="C298" s="96" t="s">
        <v>338</v>
      </c>
      <c r="D298" s="111">
        <v>2021</v>
      </c>
      <c r="E298" s="102">
        <v>0.4</v>
      </c>
      <c r="F298" s="102">
        <v>1</v>
      </c>
      <c r="G298" s="102">
        <v>15</v>
      </c>
      <c r="H298" s="102">
        <v>10.657999999999999</v>
      </c>
    </row>
    <row r="299" spans="2:8" x14ac:dyDescent="0.2">
      <c r="B299" s="104"/>
      <c r="C299" s="96" t="s">
        <v>339</v>
      </c>
      <c r="D299" s="111">
        <v>2021</v>
      </c>
      <c r="E299" s="102">
        <v>0.4</v>
      </c>
      <c r="F299" s="102">
        <v>1</v>
      </c>
      <c r="G299" s="102">
        <v>15</v>
      </c>
      <c r="H299" s="102">
        <v>10.638</v>
      </c>
    </row>
    <row r="300" spans="2:8" x14ac:dyDescent="0.2">
      <c r="B300" s="104"/>
      <c r="C300" s="96" t="s">
        <v>340</v>
      </c>
      <c r="D300" s="111">
        <v>2021</v>
      </c>
      <c r="E300" s="102">
        <v>0.4</v>
      </c>
      <c r="F300" s="102">
        <v>1</v>
      </c>
      <c r="G300" s="102">
        <v>15</v>
      </c>
      <c r="H300" s="102">
        <v>11.08</v>
      </c>
    </row>
    <row r="301" spans="2:8" x14ac:dyDescent="0.2">
      <c r="B301" s="104"/>
      <c r="C301" s="96" t="s">
        <v>341</v>
      </c>
      <c r="D301" s="111">
        <v>2021</v>
      </c>
      <c r="E301" s="102">
        <v>0.4</v>
      </c>
      <c r="F301" s="102">
        <v>1</v>
      </c>
      <c r="G301" s="102">
        <v>5</v>
      </c>
      <c r="H301" s="102">
        <v>12.601000000000001</v>
      </c>
    </row>
    <row r="302" spans="2:8" x14ac:dyDescent="0.2">
      <c r="B302" s="104"/>
      <c r="C302" s="96" t="s">
        <v>342</v>
      </c>
      <c r="D302" s="111">
        <v>2021</v>
      </c>
      <c r="E302" s="102">
        <v>0.4</v>
      </c>
      <c r="F302" s="102">
        <v>1</v>
      </c>
      <c r="G302" s="102">
        <v>15</v>
      </c>
      <c r="H302" s="102">
        <v>11.073</v>
      </c>
    </row>
    <row r="303" spans="2:8" x14ac:dyDescent="0.2">
      <c r="B303" s="104"/>
      <c r="C303" s="96" t="s">
        <v>343</v>
      </c>
      <c r="D303" s="111">
        <v>2021</v>
      </c>
      <c r="E303" s="102">
        <v>0.4</v>
      </c>
      <c r="F303" s="102">
        <v>1</v>
      </c>
      <c r="G303" s="102">
        <v>15</v>
      </c>
      <c r="H303" s="102">
        <v>10.657999999999999</v>
      </c>
    </row>
    <row r="304" spans="2:8" x14ac:dyDescent="0.2">
      <c r="B304" s="104"/>
      <c r="C304" s="96" t="s">
        <v>344</v>
      </c>
      <c r="D304" s="111">
        <v>2021</v>
      </c>
      <c r="E304" s="102">
        <v>0.4</v>
      </c>
      <c r="F304" s="102">
        <v>1</v>
      </c>
      <c r="G304" s="102">
        <v>15</v>
      </c>
      <c r="H304" s="102">
        <v>10.314</v>
      </c>
    </row>
    <row r="305" spans="2:8" x14ac:dyDescent="0.2">
      <c r="B305" s="104"/>
      <c r="C305" s="96" t="s">
        <v>345</v>
      </c>
      <c r="D305" s="111">
        <v>2021</v>
      </c>
      <c r="E305" s="102">
        <v>0.4</v>
      </c>
      <c r="F305" s="102">
        <v>1</v>
      </c>
      <c r="G305" s="102">
        <v>15</v>
      </c>
      <c r="H305" s="102">
        <v>9.3140000000000001</v>
      </c>
    </row>
    <row r="306" spans="2:8" x14ac:dyDescent="0.2">
      <c r="B306" s="104"/>
      <c r="C306" s="96" t="s">
        <v>346</v>
      </c>
      <c r="D306" s="111">
        <v>2021</v>
      </c>
      <c r="E306" s="102">
        <v>0.4</v>
      </c>
      <c r="F306" s="102">
        <v>1</v>
      </c>
      <c r="G306" s="102">
        <v>15</v>
      </c>
      <c r="H306" s="102">
        <v>9.5869999999999997</v>
      </c>
    </row>
    <row r="307" spans="2:8" x14ac:dyDescent="0.2">
      <c r="B307" s="104"/>
      <c r="C307" s="96" t="s">
        <v>347</v>
      </c>
      <c r="D307" s="111">
        <v>2021</v>
      </c>
      <c r="E307" s="102">
        <v>0.4</v>
      </c>
      <c r="F307" s="102">
        <v>1</v>
      </c>
      <c r="G307" s="102">
        <v>4</v>
      </c>
      <c r="H307" s="102">
        <v>5.9660000000000002</v>
      </c>
    </row>
    <row r="308" spans="2:8" x14ac:dyDescent="0.2">
      <c r="B308" s="104"/>
      <c r="C308" s="96" t="s">
        <v>348</v>
      </c>
      <c r="D308" s="111">
        <v>2021</v>
      </c>
      <c r="E308" s="102">
        <v>0.4</v>
      </c>
      <c r="F308" s="102">
        <v>1</v>
      </c>
      <c r="G308" s="102">
        <v>150</v>
      </c>
      <c r="H308" s="102">
        <v>14.849</v>
      </c>
    </row>
    <row r="309" spans="2:8" x14ac:dyDescent="0.2">
      <c r="B309" s="104"/>
      <c r="C309" s="96" t="s">
        <v>349</v>
      </c>
      <c r="D309" s="111">
        <v>2021</v>
      </c>
      <c r="E309" s="102">
        <v>0.4</v>
      </c>
      <c r="F309" s="102">
        <v>1</v>
      </c>
      <c r="G309" s="102">
        <v>15</v>
      </c>
      <c r="H309" s="102">
        <v>8.9969999999999999</v>
      </c>
    </row>
    <row r="310" spans="2:8" x14ac:dyDescent="0.2">
      <c r="B310" s="104"/>
      <c r="C310" s="96" t="s">
        <v>350</v>
      </c>
      <c r="D310" s="111">
        <v>2021</v>
      </c>
      <c r="E310" s="102">
        <v>0.4</v>
      </c>
      <c r="F310" s="102">
        <v>1</v>
      </c>
      <c r="G310" s="102">
        <v>24</v>
      </c>
      <c r="H310" s="102">
        <v>10.625999999999999</v>
      </c>
    </row>
    <row r="311" spans="2:8" x14ac:dyDescent="0.2">
      <c r="B311" s="104"/>
      <c r="C311" s="96" t="s">
        <v>351</v>
      </c>
      <c r="D311" s="111">
        <v>2021</v>
      </c>
      <c r="E311" s="102">
        <v>0.4</v>
      </c>
      <c r="F311" s="102">
        <v>1</v>
      </c>
      <c r="G311" s="102">
        <v>15</v>
      </c>
      <c r="H311" s="102">
        <v>10.635999999999999</v>
      </c>
    </row>
    <row r="312" spans="2:8" x14ac:dyDescent="0.2">
      <c r="B312" s="104"/>
      <c r="C312" s="96" t="s">
        <v>352</v>
      </c>
      <c r="D312" s="111">
        <v>2021</v>
      </c>
      <c r="E312" s="102">
        <v>0.4</v>
      </c>
      <c r="F312" s="102">
        <v>1</v>
      </c>
      <c r="G312" s="102">
        <v>15</v>
      </c>
      <c r="H312" s="102">
        <v>11.69</v>
      </c>
    </row>
    <row r="313" spans="2:8" x14ac:dyDescent="0.2">
      <c r="B313" s="104"/>
      <c r="C313" s="96" t="s">
        <v>353</v>
      </c>
      <c r="D313" s="111">
        <v>2021</v>
      </c>
      <c r="E313" s="102">
        <v>0.4</v>
      </c>
      <c r="F313" s="102">
        <v>1</v>
      </c>
      <c r="G313" s="102">
        <v>15</v>
      </c>
      <c r="H313" s="102">
        <v>9.4730000000000008</v>
      </c>
    </row>
    <row r="314" spans="2:8" x14ac:dyDescent="0.2">
      <c r="B314" s="104"/>
      <c r="C314" s="96" t="s">
        <v>354</v>
      </c>
      <c r="D314" s="111">
        <v>2021</v>
      </c>
      <c r="E314" s="102">
        <v>0.4</v>
      </c>
      <c r="F314" s="102">
        <v>1</v>
      </c>
      <c r="G314" s="102">
        <v>15</v>
      </c>
      <c r="H314" s="102">
        <v>11.254</v>
      </c>
    </row>
    <row r="315" spans="2:8" x14ac:dyDescent="0.2">
      <c r="B315" s="104"/>
      <c r="C315" s="96" t="s">
        <v>355</v>
      </c>
      <c r="D315" s="111">
        <v>2021</v>
      </c>
      <c r="E315" s="102">
        <v>0.4</v>
      </c>
      <c r="F315" s="102">
        <v>1</v>
      </c>
      <c r="G315" s="102">
        <v>15</v>
      </c>
      <c r="H315" s="102">
        <v>11.803000000000001</v>
      </c>
    </row>
    <row r="316" spans="2:8" x14ac:dyDescent="0.2">
      <c r="B316" s="104"/>
      <c r="C316" s="96" t="s">
        <v>356</v>
      </c>
      <c r="D316" s="111">
        <v>2021</v>
      </c>
      <c r="E316" s="102">
        <v>0.4</v>
      </c>
      <c r="F316" s="102">
        <v>1</v>
      </c>
      <c r="G316" s="102">
        <v>15</v>
      </c>
      <c r="H316" s="102">
        <v>6.7409999999999997</v>
      </c>
    </row>
    <row r="317" spans="2:8" x14ac:dyDescent="0.2">
      <c r="B317" s="104"/>
      <c r="C317" s="96" t="s">
        <v>357</v>
      </c>
      <c r="D317" s="111">
        <v>2021</v>
      </c>
      <c r="E317" s="102">
        <v>0.4</v>
      </c>
      <c r="F317" s="102">
        <v>1</v>
      </c>
      <c r="G317" s="102">
        <v>15</v>
      </c>
      <c r="H317" s="102">
        <v>10.589</v>
      </c>
    </row>
    <row r="318" spans="2:8" x14ac:dyDescent="0.2">
      <c r="B318" s="104"/>
      <c r="C318" s="96" t="s">
        <v>358</v>
      </c>
      <c r="D318" s="111">
        <v>2021</v>
      </c>
      <c r="E318" s="102">
        <v>0.4</v>
      </c>
      <c r="F318" s="102">
        <v>1</v>
      </c>
      <c r="G318" s="102">
        <v>15</v>
      </c>
      <c r="H318" s="102">
        <v>10.637</v>
      </c>
    </row>
    <row r="319" spans="2:8" x14ac:dyDescent="0.2">
      <c r="B319" s="104"/>
      <c r="C319" s="96" t="s">
        <v>359</v>
      </c>
      <c r="D319" s="111">
        <v>2021</v>
      </c>
      <c r="E319" s="102">
        <v>0.4</v>
      </c>
      <c r="F319" s="102">
        <v>1</v>
      </c>
      <c r="G319" s="102">
        <v>6</v>
      </c>
      <c r="H319" s="102">
        <v>7.3419999999999996</v>
      </c>
    </row>
    <row r="320" spans="2:8" x14ac:dyDescent="0.2">
      <c r="B320" s="104"/>
      <c r="C320" s="96" t="s">
        <v>360</v>
      </c>
      <c r="D320" s="111">
        <v>2021</v>
      </c>
      <c r="E320" s="102">
        <v>0.4</v>
      </c>
      <c r="F320" s="102">
        <v>1</v>
      </c>
      <c r="G320" s="102">
        <v>15</v>
      </c>
      <c r="H320" s="102">
        <v>12.738</v>
      </c>
    </row>
    <row r="321" spans="2:8" x14ac:dyDescent="0.2">
      <c r="B321" s="104"/>
      <c r="C321" s="96" t="s">
        <v>361</v>
      </c>
      <c r="D321" s="111">
        <v>2021</v>
      </c>
      <c r="E321" s="102">
        <v>0.4</v>
      </c>
      <c r="F321" s="102">
        <v>1</v>
      </c>
      <c r="G321" s="102">
        <v>15</v>
      </c>
      <c r="H321" s="102">
        <v>10.589</v>
      </c>
    </row>
    <row r="322" spans="2:8" x14ac:dyDescent="0.2">
      <c r="B322" s="104"/>
      <c r="C322" s="96" t="s">
        <v>362</v>
      </c>
      <c r="D322" s="111">
        <v>2021</v>
      </c>
      <c r="E322" s="102">
        <v>0.4</v>
      </c>
      <c r="F322" s="102">
        <v>1</v>
      </c>
      <c r="G322" s="102">
        <v>150</v>
      </c>
      <c r="H322" s="102">
        <v>8.4160000000000004</v>
      </c>
    </row>
    <row r="323" spans="2:8" x14ac:dyDescent="0.2">
      <c r="B323" s="104"/>
      <c r="C323" s="96" t="s">
        <v>369</v>
      </c>
      <c r="D323" s="111">
        <v>2021</v>
      </c>
      <c r="E323" s="102">
        <v>0.4</v>
      </c>
      <c r="F323" s="102">
        <v>1</v>
      </c>
      <c r="G323" s="102">
        <v>15</v>
      </c>
      <c r="H323" s="102">
        <v>11.048</v>
      </c>
    </row>
    <row r="324" spans="2:8" x14ac:dyDescent="0.2">
      <c r="B324" s="104"/>
      <c r="C324" s="96" t="s">
        <v>363</v>
      </c>
      <c r="D324" s="111">
        <v>2021</v>
      </c>
      <c r="E324" s="102">
        <v>0.4</v>
      </c>
      <c r="F324" s="102">
        <v>1</v>
      </c>
      <c r="G324" s="102">
        <v>15</v>
      </c>
      <c r="H324" s="102">
        <v>6.7279999999999998</v>
      </c>
    </row>
    <row r="325" spans="2:8" x14ac:dyDescent="0.2">
      <c r="B325" s="104"/>
      <c r="C325" s="96" t="s">
        <v>364</v>
      </c>
      <c r="D325" s="111">
        <v>2021</v>
      </c>
      <c r="E325" s="102">
        <v>0.4</v>
      </c>
      <c r="F325" s="102">
        <v>1</v>
      </c>
      <c r="G325" s="102">
        <v>15</v>
      </c>
      <c r="H325" s="102">
        <v>11.737</v>
      </c>
    </row>
    <row r="326" spans="2:8" x14ac:dyDescent="0.2">
      <c r="B326" s="104"/>
      <c r="C326" s="96" t="s">
        <v>365</v>
      </c>
      <c r="D326" s="111">
        <v>2021</v>
      </c>
      <c r="E326" s="102">
        <v>0.4</v>
      </c>
      <c r="F326" s="102">
        <v>1</v>
      </c>
      <c r="G326" s="102">
        <v>50</v>
      </c>
      <c r="H326" s="102">
        <v>13.914</v>
      </c>
    </row>
    <row r="327" spans="2:8" x14ac:dyDescent="0.2">
      <c r="B327" s="104"/>
      <c r="C327" s="96" t="s">
        <v>366</v>
      </c>
      <c r="D327" s="111">
        <v>2021</v>
      </c>
      <c r="E327" s="102">
        <v>0.4</v>
      </c>
      <c r="F327" s="102">
        <v>1</v>
      </c>
      <c r="G327" s="102">
        <v>50</v>
      </c>
      <c r="H327" s="102">
        <v>14.115</v>
      </c>
    </row>
    <row r="328" spans="2:8" x14ac:dyDescent="0.2">
      <c r="B328" s="104"/>
      <c r="C328" s="96" t="s">
        <v>367</v>
      </c>
      <c r="D328" s="111">
        <v>2021</v>
      </c>
      <c r="E328" s="102">
        <v>0.4</v>
      </c>
      <c r="F328" s="102">
        <v>1</v>
      </c>
      <c r="G328" s="102">
        <v>6</v>
      </c>
      <c r="H328" s="102">
        <v>8.1969999999999992</v>
      </c>
    </row>
    <row r="329" spans="2:8" x14ac:dyDescent="0.2">
      <c r="B329" s="104"/>
      <c r="C329" s="96" t="s">
        <v>368</v>
      </c>
      <c r="D329" s="111">
        <v>2021</v>
      </c>
      <c r="E329" s="102">
        <v>0.4</v>
      </c>
      <c r="F329" s="102">
        <v>1</v>
      </c>
      <c r="G329" s="102">
        <v>100</v>
      </c>
      <c r="H329" s="102">
        <v>11.085000000000001</v>
      </c>
    </row>
    <row r="330" spans="2:8" x14ac:dyDescent="0.2">
      <c r="B330" s="104"/>
      <c r="C330" s="96" t="s">
        <v>370</v>
      </c>
      <c r="D330" s="111">
        <v>2021</v>
      </c>
      <c r="E330" s="102">
        <v>0.4</v>
      </c>
      <c r="F330" s="102">
        <v>1</v>
      </c>
      <c r="G330" s="102">
        <v>15</v>
      </c>
      <c r="H330" s="102">
        <v>11.254</v>
      </c>
    </row>
    <row r="331" spans="2:8" x14ac:dyDescent="0.2">
      <c r="B331" s="104"/>
      <c r="C331" s="96" t="s">
        <v>371</v>
      </c>
      <c r="D331" s="111">
        <v>2021</v>
      </c>
      <c r="E331" s="102">
        <v>0.4</v>
      </c>
      <c r="F331" s="102">
        <v>1</v>
      </c>
      <c r="G331" s="102">
        <v>15</v>
      </c>
      <c r="H331" s="102">
        <v>6.6970000000000001</v>
      </c>
    </row>
    <row r="332" spans="2:8" x14ac:dyDescent="0.2">
      <c r="B332" s="104"/>
      <c r="C332" s="96" t="s">
        <v>372</v>
      </c>
      <c r="D332" s="111">
        <v>2021</v>
      </c>
      <c r="E332" s="102">
        <v>0.4</v>
      </c>
      <c r="F332" s="102">
        <v>1</v>
      </c>
      <c r="G332" s="102">
        <v>15</v>
      </c>
      <c r="H332" s="102">
        <v>7.3209999999999997</v>
      </c>
    </row>
    <row r="333" spans="2:8" x14ac:dyDescent="0.2">
      <c r="B333" s="104"/>
      <c r="C333" s="96" t="s">
        <v>373</v>
      </c>
      <c r="D333" s="111">
        <v>2021</v>
      </c>
      <c r="E333" s="102">
        <v>0.4</v>
      </c>
      <c r="F333" s="102">
        <v>1</v>
      </c>
      <c r="G333" s="102">
        <v>15</v>
      </c>
      <c r="H333" s="102">
        <v>11.093999999999999</v>
      </c>
    </row>
    <row r="334" spans="2:8" x14ac:dyDescent="0.2">
      <c r="B334" s="104"/>
      <c r="C334" s="96" t="s">
        <v>374</v>
      </c>
      <c r="D334" s="111">
        <v>2021</v>
      </c>
      <c r="E334" s="102">
        <v>0.4</v>
      </c>
      <c r="F334" s="102">
        <v>1</v>
      </c>
      <c r="G334" s="102">
        <v>15</v>
      </c>
      <c r="H334" s="102">
        <v>11.598000000000001</v>
      </c>
    </row>
    <row r="335" spans="2:8" x14ac:dyDescent="0.2">
      <c r="B335" s="104"/>
      <c r="C335" s="96" t="s">
        <v>281</v>
      </c>
      <c r="D335" s="111">
        <v>2021</v>
      </c>
      <c r="E335" s="102">
        <v>0.4</v>
      </c>
      <c r="F335" s="102">
        <v>1</v>
      </c>
      <c r="G335" s="102">
        <v>6</v>
      </c>
      <c r="H335" s="102">
        <v>11.391999999999999</v>
      </c>
    </row>
    <row r="336" spans="2:8" x14ac:dyDescent="0.2">
      <c r="B336" s="104"/>
      <c r="C336" s="96" t="s">
        <v>375</v>
      </c>
      <c r="D336" s="111">
        <v>2021</v>
      </c>
      <c r="E336" s="102">
        <v>0.4</v>
      </c>
      <c r="F336" s="102">
        <v>1</v>
      </c>
      <c r="G336" s="102">
        <v>2</v>
      </c>
      <c r="H336" s="102">
        <v>7.6820000000000004</v>
      </c>
    </row>
    <row r="337" spans="2:8" x14ac:dyDescent="0.2">
      <c r="B337" s="104"/>
      <c r="C337" s="96" t="s">
        <v>376</v>
      </c>
      <c r="D337" s="111">
        <v>2021</v>
      </c>
      <c r="E337" s="102">
        <v>0.4</v>
      </c>
      <c r="F337" s="102">
        <v>1</v>
      </c>
      <c r="G337" s="102">
        <v>15</v>
      </c>
      <c r="H337" s="102">
        <v>11.093999999999999</v>
      </c>
    </row>
    <row r="338" spans="2:8" x14ac:dyDescent="0.2">
      <c r="B338" s="104"/>
      <c r="C338" s="96" t="s">
        <v>377</v>
      </c>
      <c r="D338" s="111">
        <v>2021</v>
      </c>
      <c r="E338" s="102">
        <v>0.4</v>
      </c>
      <c r="F338" s="102">
        <v>1</v>
      </c>
      <c r="G338" s="102">
        <v>15</v>
      </c>
      <c r="H338" s="102">
        <v>11.709</v>
      </c>
    </row>
    <row r="339" spans="2:8" x14ac:dyDescent="0.2">
      <c r="B339" s="104"/>
      <c r="C339" s="96" t="s">
        <v>378</v>
      </c>
      <c r="D339" s="111">
        <v>2021</v>
      </c>
      <c r="E339" s="102">
        <v>0.4</v>
      </c>
      <c r="F339" s="102">
        <v>1</v>
      </c>
      <c r="G339" s="102">
        <v>15</v>
      </c>
      <c r="H339" s="102">
        <v>7.3049999999999997</v>
      </c>
    </row>
    <row r="340" spans="2:8" x14ac:dyDescent="0.2">
      <c r="B340" s="104"/>
      <c r="C340" s="96" t="s">
        <v>379</v>
      </c>
      <c r="D340" s="111">
        <v>2021</v>
      </c>
      <c r="E340" s="102">
        <v>0.4</v>
      </c>
      <c r="F340" s="102">
        <v>1</v>
      </c>
      <c r="G340" s="102">
        <v>15</v>
      </c>
      <c r="H340" s="102">
        <v>11.666</v>
      </c>
    </row>
    <row r="341" spans="2:8" x14ac:dyDescent="0.2">
      <c r="B341" s="104"/>
      <c r="C341" s="96" t="s">
        <v>380</v>
      </c>
      <c r="D341" s="111">
        <v>2021</v>
      </c>
      <c r="E341" s="102">
        <v>0.4</v>
      </c>
      <c r="F341" s="102">
        <v>1</v>
      </c>
      <c r="G341" s="102">
        <v>60</v>
      </c>
      <c r="H341" s="102">
        <v>14.898999999999999</v>
      </c>
    </row>
    <row r="342" spans="2:8" x14ac:dyDescent="0.2">
      <c r="B342" s="104"/>
      <c r="C342" s="96"/>
      <c r="D342" s="48"/>
      <c r="E342" s="102"/>
      <c r="F342" s="102"/>
      <c r="G342" s="102"/>
      <c r="H342" s="102"/>
    </row>
    <row r="343" spans="2:8" x14ac:dyDescent="0.2">
      <c r="B343" s="104"/>
      <c r="C343" s="96" t="s">
        <v>393</v>
      </c>
      <c r="D343" s="111">
        <v>2022</v>
      </c>
      <c r="E343" s="102">
        <v>0.4</v>
      </c>
      <c r="F343" s="102">
        <v>1</v>
      </c>
      <c r="G343" s="102">
        <v>7</v>
      </c>
      <c r="H343" s="102">
        <v>10.91</v>
      </c>
    </row>
    <row r="344" spans="2:8" x14ac:dyDescent="0.2">
      <c r="B344" s="104"/>
      <c r="C344" s="96" t="s">
        <v>394</v>
      </c>
      <c r="D344" s="111">
        <v>2022</v>
      </c>
      <c r="E344" s="102">
        <v>0.4</v>
      </c>
      <c r="F344" s="102">
        <v>1</v>
      </c>
      <c r="G344" s="102">
        <v>150</v>
      </c>
      <c r="H344" s="102">
        <v>6.42</v>
      </c>
    </row>
    <row r="345" spans="2:8" x14ac:dyDescent="0.2">
      <c r="B345" s="104"/>
      <c r="C345" s="96" t="s">
        <v>395</v>
      </c>
      <c r="D345" s="111">
        <v>2022</v>
      </c>
      <c r="E345" s="102">
        <v>0.4</v>
      </c>
      <c r="F345" s="102">
        <v>1</v>
      </c>
      <c r="G345" s="102">
        <v>15</v>
      </c>
      <c r="H345" s="102">
        <v>11.877000000000001</v>
      </c>
    </row>
    <row r="346" spans="2:8" x14ac:dyDescent="0.2">
      <c r="B346" s="104"/>
      <c r="C346" s="96" t="s">
        <v>396</v>
      </c>
      <c r="D346" s="111">
        <v>2022</v>
      </c>
      <c r="E346" s="102">
        <v>0.4</v>
      </c>
      <c r="F346" s="102">
        <v>1</v>
      </c>
      <c r="G346" s="102">
        <v>50</v>
      </c>
      <c r="H346" s="102">
        <v>19.728000000000002</v>
      </c>
    </row>
    <row r="347" spans="2:8" x14ac:dyDescent="0.2">
      <c r="B347" s="104"/>
      <c r="C347" s="96" t="s">
        <v>398</v>
      </c>
      <c r="D347" s="111">
        <v>2022</v>
      </c>
      <c r="E347" s="102">
        <v>0.4</v>
      </c>
      <c r="F347" s="102">
        <v>1</v>
      </c>
      <c r="G347" s="102">
        <v>15</v>
      </c>
      <c r="H347" s="102">
        <v>13.406000000000001</v>
      </c>
    </row>
    <row r="348" spans="2:8" x14ac:dyDescent="0.2">
      <c r="B348" s="104"/>
      <c r="C348" s="96" t="s">
        <v>397</v>
      </c>
      <c r="D348" s="111">
        <v>2022</v>
      </c>
      <c r="E348" s="102">
        <v>0.4</v>
      </c>
      <c r="F348" s="102">
        <v>1</v>
      </c>
      <c r="G348" s="102">
        <v>15</v>
      </c>
      <c r="H348" s="102">
        <v>11.912000000000001</v>
      </c>
    </row>
    <row r="349" spans="2:8" x14ac:dyDescent="0.2">
      <c r="B349" s="104"/>
      <c r="C349" s="96" t="s">
        <v>399</v>
      </c>
      <c r="D349" s="111">
        <v>2022</v>
      </c>
      <c r="E349" s="102">
        <v>0.4</v>
      </c>
      <c r="F349" s="102">
        <v>1</v>
      </c>
      <c r="G349" s="102">
        <v>15</v>
      </c>
      <c r="H349" s="102">
        <v>11.925000000000001</v>
      </c>
    </row>
    <row r="350" spans="2:8" x14ac:dyDescent="0.2">
      <c r="B350" s="104"/>
      <c r="C350" s="96" t="s">
        <v>400</v>
      </c>
      <c r="D350" s="111">
        <v>2022</v>
      </c>
      <c r="E350" s="102">
        <v>0.4</v>
      </c>
      <c r="F350" s="102">
        <v>1</v>
      </c>
      <c r="G350" s="102">
        <v>150</v>
      </c>
      <c r="H350" s="102">
        <v>6.42</v>
      </c>
    </row>
    <row r="351" spans="2:8" x14ac:dyDescent="0.2">
      <c r="B351" s="104"/>
      <c r="C351" s="96" t="s">
        <v>401</v>
      </c>
      <c r="D351" s="111">
        <v>2022</v>
      </c>
      <c r="E351" s="102">
        <v>0.4</v>
      </c>
      <c r="F351" s="102">
        <v>1</v>
      </c>
      <c r="G351" s="102">
        <v>30</v>
      </c>
      <c r="H351" s="102">
        <v>14.316000000000001</v>
      </c>
    </row>
    <row r="352" spans="2:8" x14ac:dyDescent="0.2">
      <c r="B352" s="104"/>
      <c r="C352" s="96" t="s">
        <v>402</v>
      </c>
      <c r="D352" s="111">
        <v>2022</v>
      </c>
      <c r="E352" s="102">
        <v>0.4</v>
      </c>
      <c r="F352" s="102">
        <v>1</v>
      </c>
      <c r="G352" s="102">
        <v>15</v>
      </c>
      <c r="H352" s="102">
        <v>10.853999999999999</v>
      </c>
    </row>
    <row r="353" spans="2:8" x14ac:dyDescent="0.2">
      <c r="B353" s="104"/>
      <c r="C353" s="96" t="s">
        <v>403</v>
      </c>
      <c r="D353" s="111">
        <v>2022</v>
      </c>
      <c r="E353" s="102">
        <v>0.4</v>
      </c>
      <c r="F353" s="102">
        <v>1</v>
      </c>
      <c r="G353" s="102">
        <v>15</v>
      </c>
      <c r="H353" s="102">
        <v>9.2669999999999995</v>
      </c>
    </row>
    <row r="354" spans="2:8" x14ac:dyDescent="0.2">
      <c r="B354" s="104"/>
      <c r="C354" s="96" t="s">
        <v>404</v>
      </c>
      <c r="D354" s="111">
        <v>2022</v>
      </c>
      <c r="E354" s="102">
        <v>0.4</v>
      </c>
      <c r="F354" s="102">
        <v>1</v>
      </c>
      <c r="G354" s="102">
        <v>31</v>
      </c>
      <c r="H354" s="102">
        <v>13.499000000000001</v>
      </c>
    </row>
    <row r="355" spans="2:8" x14ac:dyDescent="0.2">
      <c r="B355" s="104"/>
      <c r="C355" s="96" t="s">
        <v>405</v>
      </c>
      <c r="D355" s="111">
        <v>2022</v>
      </c>
      <c r="E355" s="102">
        <v>0.4</v>
      </c>
      <c r="F355" s="102">
        <v>1</v>
      </c>
      <c r="G355" s="102">
        <v>20</v>
      </c>
      <c r="H355" s="102">
        <v>10.78</v>
      </c>
    </row>
    <row r="356" spans="2:8" x14ac:dyDescent="0.2">
      <c r="B356" s="104"/>
      <c r="C356" s="96" t="s">
        <v>406</v>
      </c>
      <c r="D356" s="111">
        <v>2022</v>
      </c>
      <c r="E356" s="102">
        <v>0.4</v>
      </c>
      <c r="F356" s="102">
        <v>1</v>
      </c>
      <c r="G356" s="102">
        <v>15</v>
      </c>
      <c r="H356" s="102">
        <v>9.1020000000000003</v>
      </c>
    </row>
    <row r="357" spans="2:8" x14ac:dyDescent="0.2">
      <c r="B357" s="104"/>
      <c r="C357" s="96" t="s">
        <v>407</v>
      </c>
      <c r="D357" s="111">
        <v>2022</v>
      </c>
      <c r="E357" s="102">
        <v>0.4</v>
      </c>
      <c r="F357" s="102">
        <v>1</v>
      </c>
      <c r="G357" s="102">
        <v>15</v>
      </c>
      <c r="H357" s="102">
        <v>10.871</v>
      </c>
    </row>
    <row r="358" spans="2:8" x14ac:dyDescent="0.2">
      <c r="B358" s="104"/>
      <c r="C358" s="96" t="s">
        <v>408</v>
      </c>
      <c r="D358" s="111">
        <v>2022</v>
      </c>
      <c r="E358" s="102">
        <v>0.4</v>
      </c>
      <c r="F358" s="102">
        <v>1</v>
      </c>
      <c r="G358" s="102">
        <v>50</v>
      </c>
      <c r="H358" s="102">
        <v>12.128</v>
      </c>
    </row>
    <row r="359" spans="2:8" x14ac:dyDescent="0.2">
      <c r="B359" s="104"/>
      <c r="C359" s="96" t="s">
        <v>409</v>
      </c>
      <c r="D359" s="111">
        <v>2022</v>
      </c>
      <c r="E359" s="102">
        <v>0.4</v>
      </c>
      <c r="F359" s="102">
        <v>1</v>
      </c>
      <c r="G359" s="102">
        <v>15</v>
      </c>
      <c r="H359" s="102">
        <v>10.853999999999999</v>
      </c>
    </row>
    <row r="360" spans="2:8" x14ac:dyDescent="0.2">
      <c r="B360" s="104"/>
      <c r="C360" s="96" t="s">
        <v>410</v>
      </c>
      <c r="D360" s="111">
        <v>2022</v>
      </c>
      <c r="E360" s="102">
        <v>0.4</v>
      </c>
      <c r="F360" s="102">
        <v>1</v>
      </c>
      <c r="G360" s="102">
        <v>5</v>
      </c>
      <c r="H360" s="102">
        <v>7.4260000000000002</v>
      </c>
    </row>
    <row r="361" spans="2:8" x14ac:dyDescent="0.2">
      <c r="B361" s="104"/>
      <c r="C361" s="96" t="s">
        <v>411</v>
      </c>
      <c r="D361" s="111">
        <v>2022</v>
      </c>
      <c r="E361" s="102">
        <v>0.4</v>
      </c>
      <c r="F361" s="102">
        <v>1</v>
      </c>
      <c r="G361" s="102">
        <v>60</v>
      </c>
      <c r="H361" s="102">
        <v>22.917999999999999</v>
      </c>
    </row>
    <row r="362" spans="2:8" x14ac:dyDescent="0.2">
      <c r="B362" s="104"/>
      <c r="C362" s="96" t="s">
        <v>412</v>
      </c>
      <c r="D362" s="111">
        <v>2022</v>
      </c>
      <c r="E362" s="102">
        <v>0.4</v>
      </c>
      <c r="F362" s="102">
        <v>1</v>
      </c>
      <c r="G362" s="102">
        <v>15</v>
      </c>
      <c r="H362" s="102">
        <v>10.057</v>
      </c>
    </row>
    <row r="363" spans="2:8" x14ac:dyDescent="0.2">
      <c r="B363" s="104"/>
      <c r="C363" s="96" t="s">
        <v>413</v>
      </c>
      <c r="D363" s="111">
        <v>2022</v>
      </c>
      <c r="E363" s="102">
        <v>0.4</v>
      </c>
      <c r="F363" s="102">
        <v>1</v>
      </c>
      <c r="G363" s="102">
        <v>125</v>
      </c>
      <c r="H363" s="102">
        <v>18.850999999999999</v>
      </c>
    </row>
    <row r="364" spans="2:8" x14ac:dyDescent="0.2">
      <c r="B364" s="104"/>
      <c r="C364" s="96" t="s">
        <v>414</v>
      </c>
      <c r="D364" s="111">
        <v>2022</v>
      </c>
      <c r="E364" s="102">
        <v>0.4</v>
      </c>
      <c r="F364" s="102">
        <v>1</v>
      </c>
      <c r="G364" s="102">
        <v>15</v>
      </c>
      <c r="H364" s="102">
        <v>8.82</v>
      </c>
    </row>
    <row r="365" spans="2:8" x14ac:dyDescent="0.2">
      <c r="B365" s="104"/>
      <c r="C365" s="96" t="s">
        <v>415</v>
      </c>
      <c r="D365" s="111">
        <v>2022</v>
      </c>
      <c r="E365" s="102">
        <v>0.4</v>
      </c>
      <c r="F365" s="102">
        <v>1</v>
      </c>
      <c r="G365" s="102">
        <v>20</v>
      </c>
      <c r="H365" s="102">
        <v>12.420999999999999</v>
      </c>
    </row>
    <row r="366" spans="2:8" x14ac:dyDescent="0.2">
      <c r="B366" s="104"/>
      <c r="C366" s="96" t="s">
        <v>416</v>
      </c>
      <c r="D366" s="111">
        <v>2022</v>
      </c>
      <c r="E366" s="102">
        <v>0.4</v>
      </c>
      <c r="F366" s="102">
        <v>1</v>
      </c>
      <c r="G366" s="102">
        <v>15</v>
      </c>
      <c r="H366" s="102">
        <v>12.019</v>
      </c>
    </row>
    <row r="367" spans="2:8" x14ac:dyDescent="0.2">
      <c r="B367" s="104"/>
      <c r="C367" s="96" t="s">
        <v>417</v>
      </c>
      <c r="D367" s="111">
        <v>2022</v>
      </c>
      <c r="E367" s="102">
        <v>0.4</v>
      </c>
      <c r="F367" s="102">
        <v>1</v>
      </c>
      <c r="G367" s="102">
        <v>15</v>
      </c>
      <c r="H367" s="102">
        <v>11.912000000000001</v>
      </c>
    </row>
    <row r="368" spans="2:8" x14ac:dyDescent="0.2">
      <c r="B368" s="104"/>
      <c r="C368" s="96" t="s">
        <v>418</v>
      </c>
      <c r="D368" s="111">
        <v>2022</v>
      </c>
      <c r="E368" s="102">
        <v>0.4</v>
      </c>
      <c r="F368" s="102">
        <v>1</v>
      </c>
      <c r="G368" s="102">
        <v>15</v>
      </c>
      <c r="H368" s="102">
        <v>11.878</v>
      </c>
    </row>
    <row r="369" spans="2:8" x14ac:dyDescent="0.2">
      <c r="B369" s="104"/>
      <c r="C369" s="96" t="s">
        <v>419</v>
      </c>
      <c r="D369" s="111">
        <v>2022</v>
      </c>
      <c r="E369" s="102">
        <v>0.4</v>
      </c>
      <c r="F369" s="102">
        <v>1</v>
      </c>
      <c r="G369" s="102">
        <v>150</v>
      </c>
      <c r="H369" s="102">
        <v>18.745000000000001</v>
      </c>
    </row>
    <row r="370" spans="2:8" x14ac:dyDescent="0.2">
      <c r="B370" s="104"/>
      <c r="C370" s="96" t="s">
        <v>420</v>
      </c>
      <c r="D370" s="111">
        <v>2022</v>
      </c>
      <c r="E370" s="102">
        <v>0.4</v>
      </c>
      <c r="F370" s="102">
        <v>1</v>
      </c>
      <c r="G370" s="102">
        <v>25</v>
      </c>
      <c r="H370" s="102">
        <v>12.417999999999999</v>
      </c>
    </row>
    <row r="371" spans="2:8" ht="20.399999999999999" x14ac:dyDescent="0.2">
      <c r="B371" s="104"/>
      <c r="C371" s="96" t="s">
        <v>421</v>
      </c>
      <c r="D371" s="111">
        <v>2022</v>
      </c>
      <c r="E371" s="102">
        <v>0.4</v>
      </c>
      <c r="F371" s="102">
        <v>1</v>
      </c>
      <c r="G371" s="102">
        <v>35</v>
      </c>
      <c r="H371" s="102">
        <v>11.489000000000001</v>
      </c>
    </row>
    <row r="372" spans="2:8" x14ac:dyDescent="0.2">
      <c r="B372" s="104"/>
      <c r="C372" s="96" t="s">
        <v>422</v>
      </c>
      <c r="D372" s="111">
        <v>2022</v>
      </c>
      <c r="E372" s="102">
        <v>0.4</v>
      </c>
      <c r="F372" s="102">
        <v>1</v>
      </c>
      <c r="G372" s="102">
        <v>15</v>
      </c>
      <c r="H372" s="102">
        <v>12.768000000000001</v>
      </c>
    </row>
    <row r="373" spans="2:8" x14ac:dyDescent="0.2">
      <c r="B373" s="104"/>
      <c r="C373" s="96" t="s">
        <v>423</v>
      </c>
      <c r="D373" s="111">
        <v>2022</v>
      </c>
      <c r="E373" s="102">
        <v>0.4</v>
      </c>
      <c r="F373" s="102">
        <v>1</v>
      </c>
      <c r="G373" s="102">
        <v>15</v>
      </c>
      <c r="H373" s="102">
        <v>8.5380000000000003</v>
      </c>
    </row>
    <row r="374" spans="2:8" x14ac:dyDescent="0.2">
      <c r="B374" s="104"/>
      <c r="C374" s="96" t="s">
        <v>424</v>
      </c>
      <c r="D374" s="111">
        <v>2022</v>
      </c>
      <c r="E374" s="102">
        <v>0.4</v>
      </c>
      <c r="F374" s="102">
        <v>1</v>
      </c>
      <c r="G374" s="102">
        <v>15</v>
      </c>
      <c r="H374" s="102">
        <v>9.3460000000000001</v>
      </c>
    </row>
    <row r="375" spans="2:8" x14ac:dyDescent="0.2">
      <c r="B375" s="104"/>
      <c r="C375" s="96" t="s">
        <v>425</v>
      </c>
      <c r="D375" s="111">
        <v>2022</v>
      </c>
      <c r="E375" s="102">
        <v>0.4</v>
      </c>
      <c r="F375" s="102">
        <v>1</v>
      </c>
      <c r="G375" s="102">
        <v>45</v>
      </c>
      <c r="H375" s="102">
        <v>11.103999999999999</v>
      </c>
    </row>
    <row r="376" spans="2:8" x14ac:dyDescent="0.2">
      <c r="B376" s="104"/>
      <c r="C376" s="96" t="s">
        <v>426</v>
      </c>
      <c r="D376" s="111">
        <v>2022</v>
      </c>
      <c r="E376" s="102">
        <v>0.4</v>
      </c>
      <c r="F376" s="102">
        <v>1</v>
      </c>
      <c r="G376" s="102">
        <v>120</v>
      </c>
      <c r="H376" s="102">
        <v>14.247999999999999</v>
      </c>
    </row>
    <row r="377" spans="2:8" x14ac:dyDescent="0.2">
      <c r="B377" s="104"/>
      <c r="C377" s="96" t="s">
        <v>427</v>
      </c>
      <c r="D377" s="111">
        <v>2022</v>
      </c>
      <c r="E377" s="102">
        <v>0.4</v>
      </c>
      <c r="F377" s="102">
        <v>1</v>
      </c>
      <c r="G377" s="102">
        <v>10</v>
      </c>
      <c r="H377" s="102">
        <v>8.6750000000000007</v>
      </c>
    </row>
    <row r="378" spans="2:8" x14ac:dyDescent="0.2">
      <c r="B378" s="104"/>
      <c r="C378" s="96" t="s">
        <v>428</v>
      </c>
      <c r="D378" s="111">
        <v>2022</v>
      </c>
      <c r="E378" s="102">
        <v>0.4</v>
      </c>
      <c r="F378" s="102">
        <v>1</v>
      </c>
      <c r="G378" s="102">
        <v>6</v>
      </c>
      <c r="H378" s="102">
        <v>5.1980000000000004</v>
      </c>
    </row>
    <row r="379" spans="2:8" x14ac:dyDescent="0.2">
      <c r="B379" s="104"/>
      <c r="C379" s="96" t="s">
        <v>429</v>
      </c>
      <c r="D379" s="111">
        <v>2022</v>
      </c>
      <c r="E379" s="102">
        <v>0.4</v>
      </c>
      <c r="F379" s="102">
        <v>1</v>
      </c>
      <c r="G379" s="102">
        <v>15</v>
      </c>
      <c r="H379" s="102">
        <v>12.518000000000001</v>
      </c>
    </row>
    <row r="380" spans="2:8" x14ac:dyDescent="0.2">
      <c r="B380" s="104"/>
      <c r="C380" s="96" t="s">
        <v>430</v>
      </c>
      <c r="D380" s="111">
        <v>2022</v>
      </c>
      <c r="E380" s="102">
        <v>0.4</v>
      </c>
      <c r="F380" s="102">
        <v>1</v>
      </c>
      <c r="G380" s="102">
        <v>15</v>
      </c>
      <c r="H380" s="102">
        <v>11.912000000000001</v>
      </c>
    </row>
    <row r="381" spans="2:8" x14ac:dyDescent="0.2">
      <c r="B381" s="104"/>
      <c r="C381" s="96" t="s">
        <v>431</v>
      </c>
      <c r="D381" s="111">
        <v>2022</v>
      </c>
      <c r="E381" s="102">
        <v>0.4</v>
      </c>
      <c r="F381" s="102">
        <v>1</v>
      </c>
      <c r="G381" s="102">
        <v>100</v>
      </c>
      <c r="H381" s="102">
        <v>9.41</v>
      </c>
    </row>
    <row r="382" spans="2:8" x14ac:dyDescent="0.2">
      <c r="B382" s="104"/>
      <c r="C382" s="96" t="s">
        <v>432</v>
      </c>
      <c r="D382" s="111">
        <v>2022</v>
      </c>
      <c r="E382" s="102">
        <v>0.4</v>
      </c>
      <c r="F382" s="102">
        <v>1</v>
      </c>
      <c r="G382" s="102">
        <v>15</v>
      </c>
      <c r="H382" s="102">
        <v>12.518000000000001</v>
      </c>
    </row>
    <row r="383" spans="2:8" x14ac:dyDescent="0.2">
      <c r="B383" s="104"/>
      <c r="C383" s="96" t="s">
        <v>433</v>
      </c>
      <c r="D383" s="111">
        <v>2022</v>
      </c>
      <c r="E383" s="102">
        <v>0.4</v>
      </c>
      <c r="F383" s="102">
        <v>1</v>
      </c>
      <c r="G383" s="102">
        <v>15</v>
      </c>
      <c r="H383" s="102">
        <v>15.145</v>
      </c>
    </row>
    <row r="384" spans="2:8" x14ac:dyDescent="0.2">
      <c r="B384" s="104"/>
      <c r="C384" s="96" t="s">
        <v>434</v>
      </c>
      <c r="D384" s="111">
        <v>2022</v>
      </c>
      <c r="E384" s="102">
        <v>0.4</v>
      </c>
      <c r="F384" s="102">
        <v>1</v>
      </c>
      <c r="G384" s="102">
        <v>15</v>
      </c>
      <c r="H384" s="102">
        <v>13.367000000000001</v>
      </c>
    </row>
    <row r="385" spans="2:8" x14ac:dyDescent="0.2">
      <c r="B385" s="104"/>
      <c r="C385" s="96" t="s">
        <v>435</v>
      </c>
      <c r="D385" s="111">
        <v>2022</v>
      </c>
      <c r="E385" s="102">
        <v>0.4</v>
      </c>
      <c r="F385" s="102">
        <v>1</v>
      </c>
      <c r="G385" s="102">
        <v>10</v>
      </c>
      <c r="H385" s="102">
        <v>9.4220000000000006</v>
      </c>
    </row>
    <row r="386" spans="2:8" x14ac:dyDescent="0.2">
      <c r="B386" s="104"/>
      <c r="C386" s="96" t="s">
        <v>436</v>
      </c>
      <c r="D386" s="111">
        <v>2022</v>
      </c>
      <c r="E386" s="102">
        <v>0.4</v>
      </c>
      <c r="F386" s="102">
        <v>1</v>
      </c>
      <c r="G386" s="102">
        <v>50</v>
      </c>
      <c r="H386" s="102">
        <v>15.815</v>
      </c>
    </row>
    <row r="387" spans="2:8" x14ac:dyDescent="0.2">
      <c r="B387" s="104"/>
      <c r="C387" s="96" t="s">
        <v>437</v>
      </c>
      <c r="D387" s="111">
        <v>2022</v>
      </c>
      <c r="E387" s="102">
        <v>0.4</v>
      </c>
      <c r="F387" s="102">
        <v>1</v>
      </c>
      <c r="G387" s="102">
        <v>15</v>
      </c>
      <c r="H387" s="102">
        <v>11.912000000000001</v>
      </c>
    </row>
    <row r="388" spans="2:8" x14ac:dyDescent="0.2">
      <c r="B388" s="104"/>
      <c r="C388" s="96" t="s">
        <v>438</v>
      </c>
      <c r="D388" s="111">
        <v>2022</v>
      </c>
      <c r="E388" s="102">
        <v>0.4</v>
      </c>
      <c r="F388" s="102">
        <v>1</v>
      </c>
      <c r="G388" s="102">
        <v>15</v>
      </c>
      <c r="H388" s="102">
        <v>12.09</v>
      </c>
    </row>
    <row r="389" spans="2:8" x14ac:dyDescent="0.2">
      <c r="B389" s="104"/>
      <c r="C389" s="96" t="s">
        <v>439</v>
      </c>
      <c r="D389" s="111">
        <v>2022</v>
      </c>
      <c r="E389" s="102">
        <v>0.4</v>
      </c>
      <c r="F389" s="102">
        <v>1</v>
      </c>
      <c r="G389" s="102">
        <v>70</v>
      </c>
      <c r="H389" s="102">
        <v>18.084</v>
      </c>
    </row>
    <row r="390" spans="2:8" x14ac:dyDescent="0.2">
      <c r="B390" s="104"/>
      <c r="C390" s="96" t="s">
        <v>440</v>
      </c>
      <c r="D390" s="111">
        <v>2022</v>
      </c>
      <c r="E390" s="102">
        <v>0.4</v>
      </c>
      <c r="F390" s="102">
        <v>1</v>
      </c>
      <c r="G390" s="102">
        <v>150</v>
      </c>
      <c r="H390" s="102">
        <v>8.7789999999999999</v>
      </c>
    </row>
    <row r="391" spans="2:8" x14ac:dyDescent="0.2">
      <c r="B391" s="104"/>
      <c r="C391" s="96" t="s">
        <v>441</v>
      </c>
      <c r="D391" s="111">
        <v>2022</v>
      </c>
      <c r="E391" s="102">
        <v>0.4</v>
      </c>
      <c r="F391" s="102">
        <v>1</v>
      </c>
      <c r="G391" s="102">
        <v>150</v>
      </c>
      <c r="H391" s="102">
        <v>8.73</v>
      </c>
    </row>
    <row r="392" spans="2:8" x14ac:dyDescent="0.2">
      <c r="B392" s="104"/>
      <c r="C392" s="96" t="s">
        <v>442</v>
      </c>
      <c r="D392" s="111">
        <v>2022</v>
      </c>
      <c r="E392" s="102">
        <v>0.4</v>
      </c>
      <c r="F392" s="102">
        <v>1</v>
      </c>
      <c r="G392" s="102">
        <v>15</v>
      </c>
      <c r="H392" s="102">
        <v>12.965</v>
      </c>
    </row>
    <row r="393" spans="2:8" x14ac:dyDescent="0.2">
      <c r="B393" s="104"/>
      <c r="C393" s="96" t="s">
        <v>443</v>
      </c>
      <c r="D393" s="111">
        <v>2022</v>
      </c>
      <c r="E393" s="102">
        <v>0.4</v>
      </c>
      <c r="F393" s="102">
        <v>1</v>
      </c>
      <c r="G393" s="102">
        <v>15</v>
      </c>
      <c r="H393" s="102">
        <v>11.874000000000001</v>
      </c>
    </row>
    <row r="394" spans="2:8" x14ac:dyDescent="0.2">
      <c r="B394" s="104"/>
      <c r="C394" s="96" t="s">
        <v>444</v>
      </c>
      <c r="D394" s="111">
        <v>2022</v>
      </c>
      <c r="E394" s="102">
        <v>0.4</v>
      </c>
      <c r="F394" s="102">
        <v>1</v>
      </c>
      <c r="G394" s="102">
        <v>15</v>
      </c>
      <c r="H394" s="102">
        <v>11.912000000000001</v>
      </c>
    </row>
    <row r="395" spans="2:8" x14ac:dyDescent="0.2">
      <c r="B395" s="104"/>
      <c r="C395" s="96" t="s">
        <v>445</v>
      </c>
      <c r="D395" s="111">
        <v>2022</v>
      </c>
      <c r="E395" s="102">
        <v>0.4</v>
      </c>
      <c r="F395" s="102">
        <v>1</v>
      </c>
      <c r="G395" s="102">
        <v>15</v>
      </c>
      <c r="H395" s="102">
        <v>11.912000000000001</v>
      </c>
    </row>
    <row r="396" spans="2:8" x14ac:dyDescent="0.2">
      <c r="B396" s="104"/>
      <c r="C396" s="96" t="s">
        <v>446</v>
      </c>
      <c r="D396" s="111">
        <v>2022</v>
      </c>
      <c r="E396" s="102">
        <v>0.4</v>
      </c>
      <c r="F396" s="102">
        <v>1</v>
      </c>
      <c r="G396" s="102">
        <v>15</v>
      </c>
      <c r="H396" s="102">
        <v>12.19</v>
      </c>
    </row>
    <row r="397" spans="2:8" x14ac:dyDescent="0.2">
      <c r="B397" s="104"/>
      <c r="C397" s="96" t="s">
        <v>447</v>
      </c>
      <c r="D397" s="111">
        <v>2022</v>
      </c>
      <c r="E397" s="102">
        <v>0.4</v>
      </c>
      <c r="F397" s="102">
        <v>1</v>
      </c>
      <c r="G397" s="102">
        <v>15</v>
      </c>
      <c r="H397" s="102">
        <v>12.965</v>
      </c>
    </row>
    <row r="398" spans="2:8" x14ac:dyDescent="0.2">
      <c r="B398" s="104"/>
      <c r="C398" s="96" t="s">
        <v>448</v>
      </c>
      <c r="D398" s="111">
        <v>2022</v>
      </c>
      <c r="E398" s="102">
        <v>0.4</v>
      </c>
      <c r="F398" s="102">
        <v>1</v>
      </c>
      <c r="G398" s="102">
        <v>15</v>
      </c>
      <c r="H398" s="102">
        <v>11.930999999999999</v>
      </c>
    </row>
    <row r="399" spans="2:8" x14ac:dyDescent="0.2">
      <c r="B399" s="104"/>
      <c r="C399" s="96" t="s">
        <v>449</v>
      </c>
      <c r="D399" s="111">
        <v>2022</v>
      </c>
      <c r="E399" s="102">
        <v>0.4</v>
      </c>
      <c r="F399" s="102">
        <v>1</v>
      </c>
      <c r="G399" s="102">
        <v>15</v>
      </c>
      <c r="H399" s="102">
        <v>11.878</v>
      </c>
    </row>
    <row r="400" spans="2:8" x14ac:dyDescent="0.2">
      <c r="B400" s="104"/>
      <c r="C400" s="96" t="s">
        <v>450</v>
      </c>
      <c r="D400" s="111">
        <v>2022</v>
      </c>
      <c r="E400" s="102">
        <v>0.4</v>
      </c>
      <c r="F400" s="102">
        <v>1</v>
      </c>
      <c r="G400" s="102">
        <v>6</v>
      </c>
      <c r="H400" s="102">
        <v>8.7070000000000007</v>
      </c>
    </row>
    <row r="401" spans="2:8" x14ac:dyDescent="0.2">
      <c r="B401" s="104"/>
      <c r="C401" s="96" t="s">
        <v>451</v>
      </c>
      <c r="D401" s="111">
        <v>2022</v>
      </c>
      <c r="E401" s="102">
        <v>0.4</v>
      </c>
      <c r="F401" s="102">
        <v>1</v>
      </c>
      <c r="G401" s="102">
        <v>15</v>
      </c>
      <c r="H401" s="102">
        <v>12.686</v>
      </c>
    </row>
    <row r="402" spans="2:8" x14ac:dyDescent="0.2">
      <c r="B402" s="104"/>
      <c r="C402" s="96" t="s">
        <v>452</v>
      </c>
      <c r="D402" s="111">
        <v>2022</v>
      </c>
      <c r="E402" s="102">
        <v>0.4</v>
      </c>
      <c r="F402" s="102">
        <v>1</v>
      </c>
      <c r="G402" s="102">
        <v>15</v>
      </c>
      <c r="H402" s="102">
        <v>12.096</v>
      </c>
    </row>
    <row r="403" spans="2:8" x14ac:dyDescent="0.2">
      <c r="B403" s="104"/>
      <c r="C403" s="96" t="s">
        <v>453</v>
      </c>
      <c r="D403" s="111">
        <v>2022</v>
      </c>
      <c r="E403" s="102">
        <v>0.4</v>
      </c>
      <c r="F403" s="102">
        <v>1</v>
      </c>
      <c r="G403" s="102">
        <v>15</v>
      </c>
      <c r="H403" s="102">
        <v>11.925000000000001</v>
      </c>
    </row>
    <row r="404" spans="2:8" x14ac:dyDescent="0.2">
      <c r="B404" s="104"/>
      <c r="C404" s="96" t="s">
        <v>454</v>
      </c>
      <c r="D404" s="111">
        <v>2022</v>
      </c>
      <c r="E404" s="102">
        <v>0.4</v>
      </c>
      <c r="F404" s="102">
        <v>1</v>
      </c>
      <c r="G404" s="102">
        <v>3</v>
      </c>
      <c r="H404" s="102">
        <v>7.96</v>
      </c>
    </row>
    <row r="405" spans="2:8" x14ac:dyDescent="0.2">
      <c r="B405" s="104"/>
      <c r="C405" s="96" t="s">
        <v>455</v>
      </c>
      <c r="D405" s="111">
        <v>2022</v>
      </c>
      <c r="E405" s="102">
        <v>0.4</v>
      </c>
      <c r="F405" s="102">
        <v>1</v>
      </c>
      <c r="G405" s="102">
        <v>6</v>
      </c>
      <c r="H405" s="102">
        <v>8.1110000000000007</v>
      </c>
    </row>
    <row r="406" spans="2:8" x14ac:dyDescent="0.2">
      <c r="B406" s="104"/>
      <c r="C406" s="96" t="s">
        <v>456</v>
      </c>
      <c r="D406" s="111">
        <v>2022</v>
      </c>
      <c r="E406" s="102">
        <v>0.4</v>
      </c>
      <c r="F406" s="102">
        <v>1</v>
      </c>
      <c r="G406" s="102">
        <v>6</v>
      </c>
      <c r="H406" s="102">
        <v>8.1110000000000007</v>
      </c>
    </row>
    <row r="407" spans="2:8" x14ac:dyDescent="0.2">
      <c r="B407" s="104"/>
      <c r="C407" s="96" t="s">
        <v>457</v>
      </c>
      <c r="D407" s="111">
        <v>2022</v>
      </c>
      <c r="E407" s="102">
        <v>0.4</v>
      </c>
      <c r="F407" s="102">
        <v>1</v>
      </c>
      <c r="G407" s="102">
        <v>15</v>
      </c>
      <c r="H407" s="102">
        <v>11.925000000000001</v>
      </c>
    </row>
    <row r="408" spans="2:8" x14ac:dyDescent="0.2">
      <c r="B408" s="104"/>
      <c r="C408" s="96" t="s">
        <v>329</v>
      </c>
      <c r="D408" s="111">
        <v>2022</v>
      </c>
      <c r="E408" s="102">
        <v>0.4</v>
      </c>
      <c r="F408" s="102">
        <v>1</v>
      </c>
      <c r="G408" s="102">
        <v>15</v>
      </c>
      <c r="H408" s="102">
        <v>11.878</v>
      </c>
    </row>
    <row r="409" spans="2:8" x14ac:dyDescent="0.2">
      <c r="B409" s="104"/>
      <c r="C409" s="96" t="s">
        <v>458</v>
      </c>
      <c r="D409" s="111">
        <v>2022</v>
      </c>
      <c r="E409" s="102">
        <v>0.4</v>
      </c>
      <c r="F409" s="102">
        <v>1</v>
      </c>
      <c r="G409" s="102">
        <v>11</v>
      </c>
      <c r="H409" s="102">
        <v>11.955</v>
      </c>
    </row>
    <row r="410" spans="2:8" x14ac:dyDescent="0.2">
      <c r="B410" s="104"/>
      <c r="C410" s="96" t="s">
        <v>459</v>
      </c>
      <c r="D410" s="111">
        <v>2022</v>
      </c>
      <c r="E410" s="102">
        <v>0.4</v>
      </c>
      <c r="F410" s="102">
        <v>1</v>
      </c>
      <c r="G410" s="102">
        <v>15</v>
      </c>
      <c r="H410" s="102">
        <v>11.912000000000001</v>
      </c>
    </row>
    <row r="411" spans="2:8" x14ac:dyDescent="0.2">
      <c r="B411" s="104"/>
      <c r="C411" s="96" t="s">
        <v>460</v>
      </c>
      <c r="D411" s="111">
        <v>2022</v>
      </c>
      <c r="E411" s="102">
        <v>0.4</v>
      </c>
      <c r="F411" s="102">
        <v>1</v>
      </c>
      <c r="G411" s="102">
        <v>10</v>
      </c>
      <c r="H411" s="102">
        <v>11.925000000000001</v>
      </c>
    </row>
    <row r="412" spans="2:8" x14ac:dyDescent="0.2">
      <c r="B412" s="104"/>
      <c r="C412" s="96" t="s">
        <v>461</v>
      </c>
      <c r="D412" s="111">
        <v>2022</v>
      </c>
      <c r="E412" s="102">
        <v>0.4</v>
      </c>
      <c r="F412" s="102">
        <v>1</v>
      </c>
      <c r="G412" s="102">
        <v>15</v>
      </c>
      <c r="H412" s="102">
        <v>13.635</v>
      </c>
    </row>
    <row r="413" spans="2:8" x14ac:dyDescent="0.2">
      <c r="B413" s="104"/>
      <c r="C413" s="96" t="s">
        <v>462</v>
      </c>
      <c r="D413" s="111">
        <v>2022</v>
      </c>
      <c r="E413" s="102">
        <v>0.4</v>
      </c>
      <c r="F413" s="102">
        <v>1</v>
      </c>
      <c r="G413" s="102">
        <v>15</v>
      </c>
      <c r="H413" s="102">
        <v>11.930999999999999</v>
      </c>
    </row>
    <row r="414" spans="2:8" x14ac:dyDescent="0.2">
      <c r="B414" s="104"/>
      <c r="C414" s="96" t="s">
        <v>463</v>
      </c>
      <c r="D414" s="111">
        <v>2022</v>
      </c>
      <c r="E414" s="102">
        <v>0.4</v>
      </c>
      <c r="F414" s="102">
        <v>1</v>
      </c>
      <c r="G414" s="102">
        <v>30</v>
      </c>
      <c r="H414" s="102">
        <v>11.818</v>
      </c>
    </row>
    <row r="415" spans="2:8" x14ac:dyDescent="0.2">
      <c r="B415" s="104"/>
      <c r="C415" s="96" t="s">
        <v>464</v>
      </c>
      <c r="D415" s="111">
        <v>2022</v>
      </c>
      <c r="E415" s="102">
        <v>0.4</v>
      </c>
      <c r="F415" s="102">
        <v>1</v>
      </c>
      <c r="G415" s="102">
        <v>15</v>
      </c>
      <c r="H415" s="102">
        <v>11.930999999999999</v>
      </c>
    </row>
    <row r="416" spans="2:8" x14ac:dyDescent="0.2">
      <c r="B416" s="104"/>
      <c r="C416" s="96" t="s">
        <v>461</v>
      </c>
      <c r="D416" s="111">
        <v>2022</v>
      </c>
      <c r="E416" s="102">
        <v>0.4</v>
      </c>
      <c r="F416" s="102">
        <v>1</v>
      </c>
      <c r="G416" s="102">
        <v>20</v>
      </c>
      <c r="H416" s="102">
        <v>8.8130000000000006</v>
      </c>
    </row>
    <row r="417" spans="2:8" x14ac:dyDescent="0.2">
      <c r="B417" s="104"/>
      <c r="C417" s="96" t="s">
        <v>465</v>
      </c>
      <c r="D417" s="111">
        <v>2022</v>
      </c>
      <c r="E417" s="102">
        <v>0.4</v>
      </c>
      <c r="F417" s="102">
        <v>1</v>
      </c>
      <c r="G417" s="102">
        <v>14</v>
      </c>
      <c r="H417" s="102">
        <v>13.374000000000001</v>
      </c>
    </row>
    <row r="418" spans="2:8" x14ac:dyDescent="0.2">
      <c r="B418" s="104"/>
      <c r="C418" s="96"/>
      <c r="D418" s="111"/>
      <c r="E418" s="102"/>
      <c r="F418" s="102"/>
      <c r="G418" s="102"/>
      <c r="H418" s="102"/>
    </row>
    <row r="419" spans="2:8" x14ac:dyDescent="0.2">
      <c r="B419" s="103"/>
      <c r="C419" s="105"/>
      <c r="D419" s="106"/>
      <c r="E419" s="106"/>
      <c r="F419" s="106"/>
      <c r="G419" s="106"/>
      <c r="H419" s="107"/>
    </row>
    <row r="420" spans="2:8" ht="49.2" customHeight="1" x14ac:dyDescent="0.2">
      <c r="B420" s="95"/>
      <c r="C420" s="113"/>
      <c r="D420" s="114"/>
      <c r="E420" s="114"/>
      <c r="F420" s="114"/>
      <c r="G420" s="114"/>
      <c r="H420" s="114"/>
    </row>
    <row r="421" spans="2:8" ht="13.2" x14ac:dyDescent="0.25">
      <c r="B421" s="59"/>
      <c r="C421" s="108"/>
      <c r="D421" s="110"/>
      <c r="E421" s="110"/>
      <c r="F421" s="110"/>
      <c r="G421" s="110"/>
      <c r="H421" s="110"/>
    </row>
    <row r="422" spans="2:8" ht="13.2" x14ac:dyDescent="0.25">
      <c r="B422" s="59"/>
      <c r="C422" s="108"/>
      <c r="D422" s="110"/>
      <c r="E422" s="110"/>
      <c r="F422" s="110"/>
      <c r="G422" s="110"/>
      <c r="H422" s="110"/>
    </row>
  </sheetData>
  <mergeCells count="5">
    <mergeCell ref="C420:H420"/>
    <mergeCell ref="C15:C16"/>
    <mergeCell ref="D15:D16"/>
    <mergeCell ref="F15:F16"/>
    <mergeCell ref="E15:E16"/>
  </mergeCells>
  <dataValidations count="4">
    <dataValidation type="list" allowBlank="1" showInputMessage="1" showErrorMessage="1" errorTitle="У-упс..." error="2013, 2014, 2015" sqref="D216">
      <formula1>"2016,2017,2018"</formula1>
    </dataValidation>
    <dataValidation type="list" allowBlank="1" showInputMessage="1" showErrorMessage="1" errorTitle="У-упс..." error="2013, 2014, 2015" sqref="D199:D215 D146:D172 D175:D195 D125:D143 D102 D221 D94:D100 D105:D106 D109:D121 D226 D230 D233:D235">
      <formula1>"2017,2018,2019"</formula1>
    </dataValidation>
    <dataValidation type="list" allowBlank="1" showInputMessage="1" showErrorMessage="1" errorTitle="У-упс..." error="2013, 2014, 2015" sqref="D222 D92 D124 D145 D174 D198 D90 D217:D218 D236:D285 D18:D22 D25:D27 D39:D41 D44:D45 D47:D53 D56:D67 D30:D36 D342">
      <formula1>"2018,2019,2020"</formula1>
    </dataValidation>
    <dataValidation type="list" allowBlank="1" showInputMessage="1" showErrorMessage="1" errorTitle="У-упс..." error="2013, 2014, 2015" sqref="D419">
      <formula1>"2013,2014,2015"</formula1>
    </dataValidation>
  </dataValidations>
  <pageMargins left="0.7165354330708662" right="0.39370078740157483" top="0.39370078740157483" bottom="0.28999999999999998" header="0.31496062992125984" footer="0.19685039370078741"/>
  <pageSetup paperSize="9" scale="73" fitToHeight="0" orientation="portrait" r:id="rId1"/>
  <ignoredErrors>
    <ignoredError sqref="G36 F36 H36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pageSetUpPr fitToPage="1"/>
  </sheetPr>
  <dimension ref="A3:G35"/>
  <sheetViews>
    <sheetView view="pageBreakPreview" topLeftCell="A28" zoomScale="85" zoomScaleNormal="100" zoomScaleSheetLayoutView="85" workbookViewId="0">
      <selection activeCell="C13" sqref="C13"/>
    </sheetView>
  </sheetViews>
  <sheetFormatPr defaultColWidth="9.109375" defaultRowHeight="11.4" x14ac:dyDescent="0.2"/>
  <cols>
    <col min="1" max="1" width="4.109375" style="21" customWidth="1"/>
    <col min="2" max="2" width="7" style="1" customWidth="1"/>
    <col min="3" max="3" width="49.44140625" style="1" customWidth="1"/>
    <col min="4" max="4" width="13.109375" style="1" bestFit="1" customWidth="1"/>
    <col min="5" max="5" width="15.33203125" style="1" bestFit="1" customWidth="1"/>
    <col min="6" max="6" width="13.5546875" style="1" bestFit="1" customWidth="1"/>
    <col min="7" max="7" width="15.5546875" style="1" bestFit="1" customWidth="1"/>
    <col min="8" max="8" width="10.5546875" style="1" customWidth="1"/>
    <col min="9" max="16384" width="9.109375" style="1"/>
  </cols>
  <sheetData>
    <row r="3" spans="1:7" x14ac:dyDescent="0.2">
      <c r="G3" s="5" t="s">
        <v>108</v>
      </c>
    </row>
    <row r="4" spans="1:7" x14ac:dyDescent="0.2">
      <c r="B4" s="12" t="s">
        <v>110</v>
      </c>
    </row>
    <row r="5" spans="1:7" x14ac:dyDescent="0.2">
      <c r="B5" s="1" t="s">
        <v>174</v>
      </c>
    </row>
    <row r="6" spans="1:7" x14ac:dyDescent="0.2">
      <c r="B6" s="9"/>
    </row>
    <row r="7" spans="1:7" ht="13.8" x14ac:dyDescent="0.2">
      <c r="B7" s="64" t="s">
        <v>251</v>
      </c>
      <c r="C7" s="41"/>
      <c r="D7" s="4"/>
      <c r="E7" s="4"/>
    </row>
    <row r="9" spans="1:7" ht="24" customHeight="1" x14ac:dyDescent="0.2">
      <c r="A9" s="22" t="s">
        <v>111</v>
      </c>
      <c r="B9" s="120" t="s">
        <v>106</v>
      </c>
      <c r="C9" s="120" t="s">
        <v>23</v>
      </c>
      <c r="D9" s="121" t="s">
        <v>137</v>
      </c>
      <c r="E9" s="122"/>
      <c r="F9" s="123"/>
      <c r="G9" s="117" t="s">
        <v>105</v>
      </c>
    </row>
    <row r="10" spans="1:7" ht="74.25" customHeight="1" x14ac:dyDescent="0.2">
      <c r="B10" s="120"/>
      <c r="C10" s="120"/>
      <c r="D10" s="3" t="s">
        <v>100</v>
      </c>
      <c r="E10" s="3" t="s">
        <v>101</v>
      </c>
      <c r="F10" s="3" t="s">
        <v>103</v>
      </c>
      <c r="G10" s="118"/>
    </row>
    <row r="11" spans="1:7" ht="18" customHeight="1" x14ac:dyDescent="0.2">
      <c r="B11" s="120"/>
      <c r="C11" s="120"/>
      <c r="D11" s="3" t="s">
        <v>99</v>
      </c>
      <c r="E11" s="3" t="s">
        <v>24</v>
      </c>
      <c r="F11" s="3" t="s">
        <v>102</v>
      </c>
      <c r="G11" s="3" t="s">
        <v>104</v>
      </c>
    </row>
    <row r="12" spans="1:7" x14ac:dyDescent="0.2">
      <c r="B12" s="25">
        <v>1</v>
      </c>
      <c r="C12" s="25">
        <v>2</v>
      </c>
      <c r="D12" s="25">
        <v>3</v>
      </c>
      <c r="E12" s="25">
        <v>4</v>
      </c>
      <c r="F12" s="25">
        <v>5</v>
      </c>
      <c r="G12" s="25">
        <v>6</v>
      </c>
    </row>
    <row r="13" spans="1:7" ht="22.8" x14ac:dyDescent="0.2">
      <c r="A13" s="22" t="s">
        <v>111</v>
      </c>
      <c r="B13" s="43">
        <v>2022</v>
      </c>
      <c r="C13" s="44" t="s">
        <v>128</v>
      </c>
      <c r="D13" s="28"/>
      <c r="E13" s="28"/>
      <c r="F13" s="28"/>
      <c r="G13" s="29"/>
    </row>
    <row r="14" spans="1:7" ht="34.200000000000003" x14ac:dyDescent="0.2">
      <c r="A14" s="22" t="s">
        <v>115</v>
      </c>
      <c r="B14" s="71" t="s">
        <v>0</v>
      </c>
      <c r="C14" s="26" t="s">
        <v>25</v>
      </c>
      <c r="D14" s="37">
        <f>'[1]3_С1_ТСО'!H15</f>
        <v>0</v>
      </c>
      <c r="E14" s="27"/>
      <c r="F14" s="27"/>
      <c r="G14" s="37" t="e">
        <f>D14/E14</f>
        <v>#DIV/0!</v>
      </c>
    </row>
    <row r="15" spans="1:7" ht="34.200000000000003" x14ac:dyDescent="0.2">
      <c r="A15" s="22" t="s">
        <v>115</v>
      </c>
      <c r="B15" s="72" t="s">
        <v>8</v>
      </c>
      <c r="C15" s="16" t="s">
        <v>248</v>
      </c>
      <c r="D15" s="38" t="s">
        <v>177</v>
      </c>
      <c r="E15" s="24"/>
      <c r="F15" s="24"/>
      <c r="G15" s="37" t="s">
        <v>177</v>
      </c>
    </row>
    <row r="16" spans="1:7" ht="57" x14ac:dyDescent="0.2">
      <c r="A16" s="22" t="s">
        <v>112</v>
      </c>
      <c r="B16" s="74" t="s">
        <v>178</v>
      </c>
      <c r="C16" s="75" t="s">
        <v>175</v>
      </c>
      <c r="D16" s="38">
        <f>'[1]3_С1_ТСО'!P15</f>
        <v>0</v>
      </c>
      <c r="E16" s="24"/>
      <c r="F16" s="24"/>
      <c r="G16" s="37" t="e">
        <f t="shared" ref="G16:G27" si="0">D16/E16</f>
        <v>#DIV/0!</v>
      </c>
    </row>
    <row r="17" spans="1:7" ht="45.6" x14ac:dyDescent="0.2">
      <c r="A17" s="22" t="s">
        <v>115</v>
      </c>
      <c r="B17" s="74" t="s">
        <v>179</v>
      </c>
      <c r="C17" s="75" t="s">
        <v>176</v>
      </c>
      <c r="D17" s="38">
        <f>'[1]3_С1_ТСО'!T15</f>
        <v>0</v>
      </c>
      <c r="E17" s="24"/>
      <c r="F17" s="24"/>
      <c r="G17" s="37" t="e">
        <f t="shared" si="0"/>
        <v>#DIV/0!</v>
      </c>
    </row>
    <row r="18" spans="1:7" ht="22.8" x14ac:dyDescent="0.2">
      <c r="A18" s="22" t="s">
        <v>111</v>
      </c>
      <c r="B18" s="43">
        <v>2021</v>
      </c>
      <c r="C18" s="44" t="s">
        <v>129</v>
      </c>
      <c r="D18" s="28"/>
      <c r="E18" s="28"/>
      <c r="F18" s="28"/>
      <c r="G18" s="29"/>
    </row>
    <row r="19" spans="1:7" ht="34.200000000000003" x14ac:dyDescent="0.2">
      <c r="A19" s="22" t="s">
        <v>115</v>
      </c>
      <c r="B19" s="71" t="s">
        <v>0</v>
      </c>
      <c r="C19" s="16" t="s">
        <v>25</v>
      </c>
      <c r="D19" s="37">
        <f>'[1]3_С1_ТСО'!I15</f>
        <v>0</v>
      </c>
      <c r="E19" s="27"/>
      <c r="F19" s="27"/>
      <c r="G19" s="37" t="e">
        <f t="shared" si="0"/>
        <v>#DIV/0!</v>
      </c>
    </row>
    <row r="20" spans="1:7" ht="34.200000000000003" x14ac:dyDescent="0.2">
      <c r="A20" s="22" t="s">
        <v>115</v>
      </c>
      <c r="B20" s="72" t="s">
        <v>8</v>
      </c>
      <c r="C20" s="16" t="s">
        <v>26</v>
      </c>
      <c r="D20" s="38" t="s">
        <v>177</v>
      </c>
      <c r="E20" s="24"/>
      <c r="F20" s="24"/>
      <c r="G20" s="37" t="s">
        <v>177</v>
      </c>
    </row>
    <row r="21" spans="1:7" ht="57" x14ac:dyDescent="0.2">
      <c r="A21" s="22" t="s">
        <v>112</v>
      </c>
      <c r="B21" s="74" t="s">
        <v>178</v>
      </c>
      <c r="C21" s="75" t="s">
        <v>175</v>
      </c>
      <c r="D21" s="38">
        <f>'[1]3_С1_ТСО'!Q15</f>
        <v>0</v>
      </c>
      <c r="E21" s="24"/>
      <c r="F21" s="24"/>
      <c r="G21" s="37" t="e">
        <f t="shared" si="0"/>
        <v>#DIV/0!</v>
      </c>
    </row>
    <row r="22" spans="1:7" ht="45.6" x14ac:dyDescent="0.2">
      <c r="A22" s="22" t="s">
        <v>115</v>
      </c>
      <c r="B22" s="74" t="s">
        <v>179</v>
      </c>
      <c r="C22" s="75" t="s">
        <v>176</v>
      </c>
      <c r="D22" s="38">
        <f>'[1]3_С1_ТСО'!U15</f>
        <v>0</v>
      </c>
      <c r="E22" s="24"/>
      <c r="F22" s="24"/>
      <c r="G22" s="37" t="e">
        <f t="shared" si="0"/>
        <v>#DIV/0!</v>
      </c>
    </row>
    <row r="23" spans="1:7" ht="22.8" x14ac:dyDescent="0.2">
      <c r="A23" s="22" t="s">
        <v>111</v>
      </c>
      <c r="B23" s="43">
        <v>2020</v>
      </c>
      <c r="C23" s="44" t="s">
        <v>130</v>
      </c>
      <c r="D23" s="28"/>
      <c r="E23" s="28"/>
      <c r="F23" s="28"/>
      <c r="G23" s="29"/>
    </row>
    <row r="24" spans="1:7" ht="34.200000000000003" x14ac:dyDescent="0.2">
      <c r="A24" s="22" t="s">
        <v>115</v>
      </c>
      <c r="B24" s="71" t="s">
        <v>0</v>
      </c>
      <c r="C24" s="16" t="s">
        <v>25</v>
      </c>
      <c r="D24" s="37">
        <f>'[1]3_С1_ТСО'!J15</f>
        <v>0</v>
      </c>
      <c r="E24" s="27"/>
      <c r="F24" s="27"/>
      <c r="G24" s="37" t="e">
        <f t="shared" si="0"/>
        <v>#DIV/0!</v>
      </c>
    </row>
    <row r="25" spans="1:7" ht="34.200000000000003" x14ac:dyDescent="0.2">
      <c r="A25" s="22" t="s">
        <v>115</v>
      </c>
      <c r="B25" s="72" t="s">
        <v>8</v>
      </c>
      <c r="C25" s="16" t="s">
        <v>26</v>
      </c>
      <c r="D25" s="38" t="s">
        <v>177</v>
      </c>
      <c r="E25" s="24"/>
      <c r="F25" s="24"/>
      <c r="G25" s="37" t="s">
        <v>177</v>
      </c>
    </row>
    <row r="26" spans="1:7" ht="57" x14ac:dyDescent="0.2">
      <c r="A26" s="22" t="s">
        <v>112</v>
      </c>
      <c r="B26" s="74" t="s">
        <v>178</v>
      </c>
      <c r="C26" s="75" t="s">
        <v>175</v>
      </c>
      <c r="D26" s="38">
        <f>'[1]3_С1_ТСО'!R15</f>
        <v>0</v>
      </c>
      <c r="E26" s="24"/>
      <c r="F26" s="24"/>
      <c r="G26" s="37" t="e">
        <f t="shared" si="0"/>
        <v>#DIV/0!</v>
      </c>
    </row>
    <row r="27" spans="1:7" ht="45.6" x14ac:dyDescent="0.2">
      <c r="A27" s="22" t="s">
        <v>115</v>
      </c>
      <c r="B27" s="74" t="s">
        <v>179</v>
      </c>
      <c r="C27" s="75" t="s">
        <v>176</v>
      </c>
      <c r="D27" s="38">
        <f>'[1]3_С1_ТСО'!V15</f>
        <v>0</v>
      </c>
      <c r="E27" s="24"/>
      <c r="F27" s="24"/>
      <c r="G27" s="37" t="e">
        <f t="shared" si="0"/>
        <v>#DIV/0!</v>
      </c>
    </row>
    <row r="28" spans="1:7" x14ac:dyDescent="0.2">
      <c r="B28" s="1" t="s">
        <v>255</v>
      </c>
    </row>
    <row r="29" spans="1:7" x14ac:dyDescent="0.2">
      <c r="B29" s="1" t="s">
        <v>258</v>
      </c>
    </row>
    <row r="30" spans="1:7" x14ac:dyDescent="0.2">
      <c r="B30" s="1" t="s">
        <v>259</v>
      </c>
    </row>
    <row r="31" spans="1:7" x14ac:dyDescent="0.2">
      <c r="B31" s="1" t="s">
        <v>260</v>
      </c>
    </row>
    <row r="34" spans="2:6" ht="13.2" x14ac:dyDescent="0.25">
      <c r="B34" s="59" t="s">
        <v>114</v>
      </c>
      <c r="C34" s="108" t="s">
        <v>256</v>
      </c>
      <c r="D34" s="109"/>
      <c r="E34" s="109"/>
      <c r="F34" s="9"/>
    </row>
    <row r="35" spans="2:6" ht="13.2" x14ac:dyDescent="0.25">
      <c r="B35" s="59"/>
      <c r="C35" s="108" t="s">
        <v>257</v>
      </c>
      <c r="D35" s="109"/>
      <c r="E35" s="109"/>
      <c r="F35" s="9"/>
    </row>
  </sheetData>
  <mergeCells count="4">
    <mergeCell ref="B9:B11"/>
    <mergeCell ref="C9:C11"/>
    <mergeCell ref="D9:F9"/>
    <mergeCell ref="G9:G10"/>
  </mergeCells>
  <pageMargins left="0.78740157480314965" right="0.39370078740157483" top="0.39370078740157483" bottom="0.39370078740157483" header="0.31496062992125984" footer="0.31496062992125984"/>
  <pageSetup paperSize="9" scale="79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2:V42"/>
  <sheetViews>
    <sheetView view="pageBreakPreview" zoomScale="80" zoomScaleNormal="100" zoomScaleSheetLayoutView="80" workbookViewId="0">
      <selection activeCell="I17" sqref="I17"/>
    </sheetView>
  </sheetViews>
  <sheetFormatPr defaultColWidth="9.109375" defaultRowHeight="11.4" outlineLevelCol="1" x14ac:dyDescent="0.2"/>
  <cols>
    <col min="1" max="1" width="4.109375" style="14" customWidth="1"/>
    <col min="2" max="2" width="7.5546875" style="1" customWidth="1"/>
    <col min="3" max="3" width="35" style="1" customWidth="1"/>
    <col min="4" max="6" width="12.6640625" style="1" customWidth="1" outlineLevel="1"/>
    <col min="7" max="7" width="1.88671875" style="1" bestFit="1" customWidth="1"/>
    <col min="8" max="10" width="12.6640625" style="1" customWidth="1" outlineLevel="1"/>
    <col min="11" max="11" width="1.88671875" style="1" bestFit="1" customWidth="1"/>
    <col min="12" max="14" width="12.6640625" style="1" hidden="1" customWidth="1" outlineLevel="1"/>
    <col min="15" max="15" width="1.88671875" style="1" bestFit="1" customWidth="1" collapsed="1"/>
    <col min="16" max="18" width="12.6640625" style="1" customWidth="1" outlineLevel="1"/>
    <col min="19" max="19" width="1.88671875" style="1" customWidth="1"/>
    <col min="20" max="22" width="12.6640625" style="1" customWidth="1" outlineLevel="1"/>
    <col min="23" max="16384" width="9.109375" style="1"/>
  </cols>
  <sheetData>
    <row r="2" spans="1:22" x14ac:dyDescent="0.2">
      <c r="J2" s="5"/>
      <c r="N2" s="5" t="s">
        <v>109</v>
      </c>
      <c r="R2" s="5"/>
      <c r="V2" s="5" t="s">
        <v>109</v>
      </c>
    </row>
    <row r="3" spans="1:22" x14ac:dyDescent="0.2">
      <c r="B3" s="10"/>
      <c r="C3" s="11"/>
      <c r="D3" s="11"/>
      <c r="E3" s="11"/>
      <c r="H3" s="11"/>
      <c r="I3" s="11"/>
      <c r="L3" s="11"/>
      <c r="M3" s="11"/>
      <c r="P3" s="11"/>
      <c r="Q3" s="11"/>
      <c r="T3" s="11"/>
      <c r="U3" s="11"/>
    </row>
    <row r="4" spans="1:22" ht="15" x14ac:dyDescent="0.2">
      <c r="B4" s="54" t="s">
        <v>249</v>
      </c>
      <c r="C4" s="12"/>
      <c r="D4" s="12"/>
      <c r="E4" s="12"/>
      <c r="F4" s="12"/>
      <c r="H4" s="12"/>
      <c r="I4" s="12"/>
      <c r="J4" s="12"/>
      <c r="L4" s="12"/>
      <c r="M4" s="12"/>
      <c r="N4" s="12"/>
      <c r="P4" s="12"/>
      <c r="Q4" s="12"/>
      <c r="R4" s="12"/>
      <c r="T4" s="12"/>
      <c r="U4" s="12"/>
      <c r="V4" s="12"/>
    </row>
    <row r="5" spans="1:22" ht="15" x14ac:dyDescent="0.2">
      <c r="B5" s="54" t="s">
        <v>174</v>
      </c>
      <c r="C5" s="12"/>
      <c r="D5" s="12"/>
      <c r="E5" s="20"/>
      <c r="F5" s="20"/>
      <c r="H5" s="12"/>
      <c r="I5" s="20"/>
      <c r="J5" s="20"/>
      <c r="L5" s="12"/>
      <c r="M5" s="20"/>
      <c r="N5" s="20"/>
      <c r="P5" s="12"/>
      <c r="Q5" s="20"/>
      <c r="R5" s="20"/>
      <c r="T5" s="12"/>
      <c r="U5" s="20"/>
      <c r="V5" s="20"/>
    </row>
    <row r="6" spans="1:22" ht="15" x14ac:dyDescent="0.2">
      <c r="B6" s="54" t="s">
        <v>161</v>
      </c>
      <c r="C6" s="12"/>
      <c r="D6" s="12"/>
      <c r="E6" s="12"/>
      <c r="F6" s="12"/>
      <c r="H6" s="12"/>
      <c r="I6" s="12"/>
      <c r="J6" s="12"/>
      <c r="L6" s="12"/>
      <c r="M6" s="12"/>
      <c r="N6" s="12"/>
      <c r="P6" s="12"/>
      <c r="Q6" s="12"/>
      <c r="R6" s="12"/>
      <c r="T6" s="12"/>
      <c r="U6" s="12"/>
      <c r="V6" s="12"/>
    </row>
    <row r="7" spans="1:22" ht="15" x14ac:dyDescent="0.2">
      <c r="B7" s="55"/>
      <c r="C7" s="20"/>
      <c r="D7" s="20"/>
      <c r="E7" s="20"/>
      <c r="F7" s="12"/>
      <c r="H7" s="20"/>
      <c r="I7" s="20"/>
      <c r="J7" s="12"/>
      <c r="L7" s="20"/>
      <c r="M7" s="20"/>
      <c r="N7" s="12"/>
      <c r="P7" s="20"/>
      <c r="Q7" s="20"/>
      <c r="R7" s="12"/>
      <c r="T7" s="20"/>
      <c r="U7" s="20"/>
      <c r="V7" s="12"/>
    </row>
    <row r="8" spans="1:22" ht="13.8" x14ac:dyDescent="0.2">
      <c r="B8" s="64" t="s">
        <v>251</v>
      </c>
      <c r="C8" s="41"/>
      <c r="D8" s="4"/>
      <c r="E8" s="4"/>
      <c r="F8" s="12"/>
      <c r="H8" s="17"/>
      <c r="I8" s="17"/>
      <c r="J8" s="12"/>
      <c r="L8" s="17"/>
      <c r="M8" s="17"/>
      <c r="N8" s="12"/>
      <c r="P8" s="17"/>
      <c r="Q8" s="17"/>
      <c r="R8" s="12"/>
      <c r="T8" s="17"/>
      <c r="U8" s="17"/>
      <c r="V8" s="12"/>
    </row>
    <row r="9" spans="1:22" s="35" customFormat="1" x14ac:dyDescent="0.2">
      <c r="A9" s="31"/>
      <c r="B9" s="32"/>
      <c r="C9" s="32"/>
      <c r="D9" s="32"/>
      <c r="E9" s="32"/>
      <c r="F9" s="33"/>
      <c r="G9" s="36" t="s">
        <v>117</v>
      </c>
      <c r="H9" s="34"/>
      <c r="I9" s="34"/>
      <c r="J9" s="34"/>
      <c r="K9" s="36" t="s">
        <v>117</v>
      </c>
      <c r="L9" s="34"/>
      <c r="M9" s="34"/>
      <c r="N9" s="34"/>
      <c r="O9" s="36" t="s">
        <v>117</v>
      </c>
      <c r="P9" s="34"/>
      <c r="Q9" s="34"/>
      <c r="R9" s="34"/>
      <c r="S9" s="36" t="s">
        <v>117</v>
      </c>
      <c r="T9" s="32"/>
      <c r="U9" s="32"/>
      <c r="V9" s="33"/>
    </row>
    <row r="10" spans="1:22" s="35" customFormat="1" ht="12" x14ac:dyDescent="0.2">
      <c r="A10" s="31"/>
      <c r="B10" s="32"/>
      <c r="C10" s="32"/>
      <c r="D10" s="51" t="s">
        <v>126</v>
      </c>
      <c r="E10" s="32"/>
      <c r="F10" s="6" t="s">
        <v>113</v>
      </c>
      <c r="G10" s="36"/>
      <c r="H10" s="51" t="s">
        <v>116</v>
      </c>
      <c r="I10" s="34"/>
      <c r="J10" s="6" t="s">
        <v>113</v>
      </c>
      <c r="K10" s="36"/>
      <c r="L10" s="51" t="s">
        <v>121</v>
      </c>
      <c r="M10" s="34"/>
      <c r="N10" s="6" t="s">
        <v>113</v>
      </c>
      <c r="O10" s="36"/>
      <c r="P10" s="51" t="s">
        <v>180</v>
      </c>
      <c r="Q10" s="34"/>
      <c r="R10" s="6" t="s">
        <v>113</v>
      </c>
      <c r="S10" s="36"/>
      <c r="T10" s="51" t="s">
        <v>121</v>
      </c>
      <c r="U10" s="32"/>
      <c r="V10" s="6" t="s">
        <v>113</v>
      </c>
    </row>
    <row r="11" spans="1:22" ht="91.5" customHeight="1" x14ac:dyDescent="0.2">
      <c r="A11" s="39" t="s">
        <v>127</v>
      </c>
      <c r="B11" s="115" t="s">
        <v>106</v>
      </c>
      <c r="C11" s="115" t="s">
        <v>27</v>
      </c>
      <c r="D11" s="124" t="s">
        <v>125</v>
      </c>
      <c r="E11" s="125"/>
      <c r="F11" s="126"/>
      <c r="H11" s="124" t="s">
        <v>25</v>
      </c>
      <c r="I11" s="125"/>
      <c r="J11" s="126"/>
      <c r="L11" s="124" t="s">
        <v>26</v>
      </c>
      <c r="M11" s="125"/>
      <c r="N11" s="126"/>
      <c r="P11" s="124" t="s">
        <v>175</v>
      </c>
      <c r="Q11" s="125"/>
      <c r="R11" s="126"/>
      <c r="T11" s="124" t="s">
        <v>176</v>
      </c>
      <c r="U11" s="125"/>
      <c r="V11" s="126"/>
    </row>
    <row r="12" spans="1:22" x14ac:dyDescent="0.2">
      <c r="B12" s="127"/>
      <c r="C12" s="127"/>
      <c r="D12" s="72" t="s">
        <v>118</v>
      </c>
      <c r="E12" s="72" t="s">
        <v>120</v>
      </c>
      <c r="F12" s="72" t="s">
        <v>119</v>
      </c>
      <c r="H12" s="72" t="s">
        <v>122</v>
      </c>
      <c r="I12" s="72" t="s">
        <v>123</v>
      </c>
      <c r="J12" s="72" t="s">
        <v>124</v>
      </c>
      <c r="L12" s="72" t="s">
        <v>118</v>
      </c>
      <c r="M12" s="72" t="s">
        <v>120</v>
      </c>
      <c r="N12" s="72" t="s">
        <v>119</v>
      </c>
      <c r="P12" s="72" t="s">
        <v>118</v>
      </c>
      <c r="Q12" s="72" t="s">
        <v>120</v>
      </c>
      <c r="R12" s="72" t="s">
        <v>119</v>
      </c>
      <c r="T12" s="72" t="s">
        <v>118</v>
      </c>
      <c r="U12" s="72" t="s">
        <v>120</v>
      </c>
      <c r="V12" s="72" t="s">
        <v>119</v>
      </c>
    </row>
    <row r="13" spans="1:22" ht="13.8" x14ac:dyDescent="0.2">
      <c r="B13" s="116"/>
      <c r="C13" s="116"/>
      <c r="D13" s="40">
        <v>2022</v>
      </c>
      <c r="E13" s="40">
        <v>2021</v>
      </c>
      <c r="F13" s="40">
        <v>2020</v>
      </c>
      <c r="H13" s="40">
        <v>2022</v>
      </c>
      <c r="I13" s="40">
        <v>2021</v>
      </c>
      <c r="J13" s="40">
        <v>2020</v>
      </c>
      <c r="L13" s="40">
        <f>H13</f>
        <v>2022</v>
      </c>
      <c r="M13" s="40">
        <f t="shared" ref="M13:N13" si="0">I13</f>
        <v>2021</v>
      </c>
      <c r="N13" s="40">
        <f t="shared" si="0"/>
        <v>2020</v>
      </c>
      <c r="P13" s="40">
        <v>2022</v>
      </c>
      <c r="Q13" s="40">
        <v>2021</v>
      </c>
      <c r="R13" s="40">
        <v>2020</v>
      </c>
      <c r="T13" s="40">
        <v>2022</v>
      </c>
      <c r="U13" s="40">
        <v>2021</v>
      </c>
      <c r="V13" s="40">
        <v>2020</v>
      </c>
    </row>
    <row r="14" spans="1:22" x14ac:dyDescent="0.2">
      <c r="B14" s="2">
        <v>1</v>
      </c>
      <c r="C14" s="2">
        <v>2</v>
      </c>
      <c r="D14" s="13">
        <v>3</v>
      </c>
      <c r="E14" s="13">
        <v>4</v>
      </c>
      <c r="F14" s="13">
        <v>5</v>
      </c>
      <c r="H14" s="13">
        <v>3</v>
      </c>
      <c r="I14" s="13">
        <v>4</v>
      </c>
      <c r="J14" s="13">
        <v>5</v>
      </c>
      <c r="L14" s="13">
        <v>3</v>
      </c>
      <c r="M14" s="13">
        <v>4</v>
      </c>
      <c r="N14" s="13">
        <v>5</v>
      </c>
      <c r="P14" s="13">
        <v>3</v>
      </c>
      <c r="Q14" s="13">
        <v>4</v>
      </c>
      <c r="R14" s="13">
        <v>5</v>
      </c>
      <c r="T14" s="13">
        <v>3</v>
      </c>
      <c r="U14" s="13">
        <v>4</v>
      </c>
      <c r="V14" s="13">
        <v>5</v>
      </c>
    </row>
    <row r="15" spans="1:22" ht="41.4" x14ac:dyDescent="0.2">
      <c r="A15" s="15" t="s">
        <v>111</v>
      </c>
      <c r="B15" s="3" t="s">
        <v>0</v>
      </c>
      <c r="C15" s="52" t="s">
        <v>28</v>
      </c>
      <c r="D15" s="38">
        <f>SUM(D16,D17,D18,D19,D20,D29)</f>
        <v>0</v>
      </c>
      <c r="E15" s="38">
        <f t="shared" ref="E15" si="1">SUM(E16,E17,E18,E19,E20,E29)</f>
        <v>0</v>
      </c>
      <c r="F15" s="38">
        <f>SUM(F16,F17,F18,F19,F20,F29)</f>
        <v>0</v>
      </c>
      <c r="G15" s="42"/>
      <c r="H15" s="38">
        <f>SUM(H16,H17,H18,H19,H20,H29)</f>
        <v>0</v>
      </c>
      <c r="I15" s="38">
        <f>SUM(I16,I17,I18,I19,I20,I29)</f>
        <v>0</v>
      </c>
      <c r="J15" s="38">
        <f>SUM(J16,J17,J18,J19,J20,J29)</f>
        <v>0</v>
      </c>
      <c r="K15" s="42"/>
      <c r="L15" s="38">
        <f>SUM(L16,L17,L18,L19,L20,L29)</f>
        <v>0</v>
      </c>
      <c r="M15" s="38">
        <f t="shared" ref="M15" si="2">SUM(M16,M17,M18,M19,M20,M29)</f>
        <v>0</v>
      </c>
      <c r="N15" s="38">
        <f>SUM(N16,N17,N18,N19,N20,N29)</f>
        <v>0</v>
      </c>
      <c r="O15" s="42"/>
      <c r="P15" s="38">
        <f>SUM(P16,P17,P18,P19,P20,P29)</f>
        <v>0</v>
      </c>
      <c r="Q15" s="38">
        <f t="shared" ref="Q15" si="3">SUM(Q16,Q17,Q18,Q19,Q20,Q29)</f>
        <v>0</v>
      </c>
      <c r="R15" s="38">
        <f>SUM(R16,R17,R18,R19,R20,R29)</f>
        <v>0</v>
      </c>
      <c r="S15" s="42"/>
      <c r="T15" s="38">
        <f>SUM(T16,T17,T18,T19,T20,T29)</f>
        <v>0</v>
      </c>
      <c r="U15" s="38">
        <f t="shared" ref="U15" si="4">SUM(U16,U17,U18,U19,U20,U29)</f>
        <v>0</v>
      </c>
      <c r="V15" s="38">
        <f>SUM(V16,V17,V18,V19,V20,V29)</f>
        <v>0</v>
      </c>
    </row>
    <row r="16" spans="1:22" ht="16.8" x14ac:dyDescent="0.2">
      <c r="A16" s="15" t="s">
        <v>111</v>
      </c>
      <c r="B16" s="3" t="s">
        <v>29</v>
      </c>
      <c r="C16" s="52" t="s">
        <v>30</v>
      </c>
      <c r="D16" s="38">
        <f>SUM(H16,L16,P16,T16)</f>
        <v>0</v>
      </c>
      <c r="E16" s="38">
        <f t="shared" ref="D16:F19" si="5">SUM(I16,M16,Q16,U16)</f>
        <v>0</v>
      </c>
      <c r="F16" s="38">
        <f t="shared" si="5"/>
        <v>0</v>
      </c>
      <c r="G16" s="42"/>
      <c r="H16" s="24"/>
      <c r="I16" s="24"/>
      <c r="J16" s="24"/>
      <c r="K16" s="42"/>
      <c r="L16" s="24"/>
      <c r="M16" s="24"/>
      <c r="N16" s="24"/>
      <c r="O16" s="42"/>
      <c r="P16" s="24"/>
      <c r="Q16" s="24"/>
      <c r="R16" s="24"/>
      <c r="S16" s="42"/>
      <c r="T16" s="24"/>
      <c r="U16" s="24"/>
      <c r="V16" s="24"/>
    </row>
    <row r="17" spans="1:22" ht="26.25" customHeight="1" x14ac:dyDescent="0.2">
      <c r="A17" s="15" t="s">
        <v>111</v>
      </c>
      <c r="B17" s="3" t="s">
        <v>31</v>
      </c>
      <c r="C17" s="52" t="s">
        <v>32</v>
      </c>
      <c r="D17" s="38">
        <f t="shared" si="5"/>
        <v>0</v>
      </c>
      <c r="E17" s="38">
        <f t="shared" si="5"/>
        <v>0</v>
      </c>
      <c r="F17" s="38">
        <f t="shared" si="5"/>
        <v>0</v>
      </c>
      <c r="G17" s="42"/>
      <c r="H17" s="24"/>
      <c r="I17" s="24"/>
      <c r="J17" s="24"/>
      <c r="K17" s="42"/>
      <c r="L17" s="24"/>
      <c r="M17" s="24"/>
      <c r="N17" s="24"/>
      <c r="O17" s="42"/>
      <c r="P17" s="24"/>
      <c r="Q17" s="24"/>
      <c r="R17" s="24"/>
      <c r="S17" s="42"/>
      <c r="T17" s="24"/>
      <c r="U17" s="24"/>
      <c r="V17" s="24"/>
    </row>
    <row r="18" spans="1:22" ht="16.8" x14ac:dyDescent="0.2">
      <c r="A18" s="15" t="s">
        <v>111</v>
      </c>
      <c r="B18" s="3" t="s">
        <v>33</v>
      </c>
      <c r="C18" s="52" t="s">
        <v>34</v>
      </c>
      <c r="D18" s="38">
        <f t="shared" si="5"/>
        <v>0</v>
      </c>
      <c r="E18" s="38">
        <f t="shared" si="5"/>
        <v>0</v>
      </c>
      <c r="F18" s="38">
        <f t="shared" si="5"/>
        <v>0</v>
      </c>
      <c r="G18" s="42"/>
      <c r="H18" s="24"/>
      <c r="I18" s="24"/>
      <c r="J18" s="24"/>
      <c r="K18" s="42"/>
      <c r="L18" s="24"/>
      <c r="M18" s="24"/>
      <c r="N18" s="24"/>
      <c r="O18" s="42"/>
      <c r="P18" s="24"/>
      <c r="Q18" s="24"/>
      <c r="R18" s="24"/>
      <c r="S18" s="42"/>
      <c r="T18" s="24"/>
      <c r="U18" s="24"/>
      <c r="V18" s="24"/>
    </row>
    <row r="19" spans="1:22" ht="16.8" x14ac:dyDescent="0.2">
      <c r="A19" s="15" t="s">
        <v>111</v>
      </c>
      <c r="B19" s="3" t="s">
        <v>35</v>
      </c>
      <c r="C19" s="52" t="s">
        <v>36</v>
      </c>
      <c r="D19" s="38">
        <f t="shared" si="5"/>
        <v>0</v>
      </c>
      <c r="E19" s="38">
        <f t="shared" si="5"/>
        <v>0</v>
      </c>
      <c r="F19" s="38">
        <f t="shared" si="5"/>
        <v>0</v>
      </c>
      <c r="G19" s="42"/>
      <c r="H19" s="24"/>
      <c r="I19" s="24"/>
      <c r="J19" s="24"/>
      <c r="K19" s="42"/>
      <c r="L19" s="24"/>
      <c r="M19" s="24"/>
      <c r="N19" s="24"/>
      <c r="O19" s="42"/>
      <c r="P19" s="24"/>
      <c r="Q19" s="24"/>
      <c r="R19" s="24"/>
      <c r="S19" s="42"/>
      <c r="T19" s="24"/>
      <c r="U19" s="24"/>
      <c r="V19" s="24"/>
    </row>
    <row r="20" spans="1:22" ht="27.6" x14ac:dyDescent="0.2">
      <c r="A20" s="15" t="s">
        <v>111</v>
      </c>
      <c r="B20" s="3" t="s">
        <v>37</v>
      </c>
      <c r="C20" s="52" t="s">
        <v>38</v>
      </c>
      <c r="D20" s="38">
        <f>SUM(D21:D23)</f>
        <v>0</v>
      </c>
      <c r="E20" s="38">
        <f>SUM(E21:E23)</f>
        <v>0</v>
      </c>
      <c r="F20" s="38">
        <f t="shared" ref="F20" si="6">SUM(F21:F23)</f>
        <v>0</v>
      </c>
      <c r="G20" s="42"/>
      <c r="H20" s="38">
        <f>SUM(H21:H23)</f>
        <v>0</v>
      </c>
      <c r="I20" s="38">
        <f>SUM(I21:I23)</f>
        <v>0</v>
      </c>
      <c r="J20" s="38">
        <f t="shared" ref="J20" si="7">SUM(J21:J23)</f>
        <v>0</v>
      </c>
      <c r="K20" s="42"/>
      <c r="L20" s="38">
        <f>SUM(L21:L23)</f>
        <v>0</v>
      </c>
      <c r="M20" s="38">
        <f>SUM(M21:M23)</f>
        <v>0</v>
      </c>
      <c r="N20" s="38">
        <f t="shared" ref="N20" si="8">SUM(N21:N23)</f>
        <v>0</v>
      </c>
      <c r="O20" s="42"/>
      <c r="P20" s="38">
        <f>SUM(P21:P23)</f>
        <v>0</v>
      </c>
      <c r="Q20" s="38">
        <f>SUM(Q21:Q23)</f>
        <v>0</v>
      </c>
      <c r="R20" s="38">
        <f t="shared" ref="R20" si="9">SUM(R21:R23)</f>
        <v>0</v>
      </c>
      <c r="S20" s="42"/>
      <c r="T20" s="38">
        <f>SUM(T21:T23)</f>
        <v>0</v>
      </c>
      <c r="U20" s="38">
        <f>SUM(U21:U23)</f>
        <v>0</v>
      </c>
      <c r="V20" s="38">
        <f t="shared" ref="V20" si="10">SUM(V21:V23)</f>
        <v>0</v>
      </c>
    </row>
    <row r="21" spans="1:22" ht="27.6" x14ac:dyDescent="0.2">
      <c r="A21" s="15" t="s">
        <v>111</v>
      </c>
      <c r="B21" s="3" t="s">
        <v>39</v>
      </c>
      <c r="C21" s="52" t="s">
        <v>40</v>
      </c>
      <c r="D21" s="38">
        <f t="shared" ref="D21:F22" si="11">SUM(H21,L21,P21,T21)</f>
        <v>0</v>
      </c>
      <c r="E21" s="38">
        <f t="shared" si="11"/>
        <v>0</v>
      </c>
      <c r="F21" s="38">
        <f t="shared" si="11"/>
        <v>0</v>
      </c>
      <c r="G21" s="42"/>
      <c r="H21" s="24"/>
      <c r="I21" s="24"/>
      <c r="J21" s="24"/>
      <c r="K21" s="42"/>
      <c r="L21" s="24"/>
      <c r="M21" s="24"/>
      <c r="N21" s="24"/>
      <c r="O21" s="42"/>
      <c r="P21" s="24"/>
      <c r="Q21" s="24"/>
      <c r="R21" s="24"/>
      <c r="S21" s="42"/>
      <c r="T21" s="24"/>
      <c r="U21" s="24"/>
      <c r="V21" s="24"/>
    </row>
    <row r="22" spans="1:22" ht="41.4" x14ac:dyDescent="0.2">
      <c r="A22" s="15" t="s">
        <v>111</v>
      </c>
      <c r="B22" s="3" t="s">
        <v>41</v>
      </c>
      <c r="C22" s="52" t="s">
        <v>42</v>
      </c>
      <c r="D22" s="38">
        <f t="shared" si="11"/>
        <v>0</v>
      </c>
      <c r="E22" s="38">
        <f t="shared" si="11"/>
        <v>0</v>
      </c>
      <c r="F22" s="38">
        <f t="shared" si="11"/>
        <v>0</v>
      </c>
      <c r="G22" s="42"/>
      <c r="H22" s="24"/>
      <c r="I22" s="24"/>
      <c r="J22" s="24"/>
      <c r="K22" s="42"/>
      <c r="L22" s="24"/>
      <c r="M22" s="24"/>
      <c r="N22" s="24"/>
      <c r="O22" s="42"/>
      <c r="P22" s="24"/>
      <c r="Q22" s="24"/>
      <c r="R22" s="24"/>
      <c r="S22" s="42"/>
      <c r="T22" s="24"/>
      <c r="U22" s="24" t="s">
        <v>250</v>
      </c>
      <c r="V22" s="24"/>
    </row>
    <row r="23" spans="1:22" ht="41.4" x14ac:dyDescent="0.2">
      <c r="A23" s="15" t="s">
        <v>111</v>
      </c>
      <c r="B23" s="3" t="s">
        <v>43</v>
      </c>
      <c r="C23" s="52" t="s">
        <v>44</v>
      </c>
      <c r="D23" s="38">
        <f>SUM(D24:D28)</f>
        <v>0</v>
      </c>
      <c r="E23" s="38">
        <f t="shared" ref="E23:F23" si="12">SUM(E24:E28)</f>
        <v>0</v>
      </c>
      <c r="F23" s="38">
        <f t="shared" si="12"/>
        <v>0</v>
      </c>
      <c r="G23" s="42"/>
      <c r="H23" s="38">
        <f>SUM(H24:H28)</f>
        <v>0</v>
      </c>
      <c r="I23" s="38">
        <f t="shared" ref="I23:J23" si="13">SUM(I24:I28)</f>
        <v>0</v>
      </c>
      <c r="J23" s="38">
        <f t="shared" si="13"/>
        <v>0</v>
      </c>
      <c r="K23" s="42"/>
      <c r="L23" s="38">
        <f>SUM(L24:L28)</f>
        <v>0</v>
      </c>
      <c r="M23" s="38">
        <f t="shared" ref="M23:N23" si="14">SUM(M24:M28)</f>
        <v>0</v>
      </c>
      <c r="N23" s="38">
        <f t="shared" si="14"/>
        <v>0</v>
      </c>
      <c r="O23" s="42"/>
      <c r="P23" s="38">
        <f>SUM(P24:P28)</f>
        <v>0</v>
      </c>
      <c r="Q23" s="38">
        <f t="shared" ref="Q23:R23" si="15">SUM(Q24:Q28)</f>
        <v>0</v>
      </c>
      <c r="R23" s="38">
        <f t="shared" si="15"/>
        <v>0</v>
      </c>
      <c r="S23" s="42"/>
      <c r="T23" s="38">
        <f>SUM(T24:T28)</f>
        <v>0</v>
      </c>
      <c r="U23" s="38">
        <f t="shared" ref="U23:V23" si="16">SUM(U24:U28)</f>
        <v>0</v>
      </c>
      <c r="V23" s="38">
        <f t="shared" si="16"/>
        <v>0</v>
      </c>
    </row>
    <row r="24" spans="1:22" ht="16.8" x14ac:dyDescent="0.2">
      <c r="A24" s="15" t="s">
        <v>111</v>
      </c>
      <c r="B24" s="3" t="s">
        <v>45</v>
      </c>
      <c r="C24" s="53" t="s">
        <v>46</v>
      </c>
      <c r="D24" s="38">
        <f t="shared" ref="D24:F28" si="17">SUM(H24,L24,P24,T24)</f>
        <v>0</v>
      </c>
      <c r="E24" s="38">
        <f t="shared" si="17"/>
        <v>0</v>
      </c>
      <c r="F24" s="38">
        <f t="shared" si="17"/>
        <v>0</v>
      </c>
      <c r="G24" s="42"/>
      <c r="H24" s="24"/>
      <c r="I24" s="24"/>
      <c r="J24" s="24"/>
      <c r="K24" s="42"/>
      <c r="L24" s="24"/>
      <c r="M24" s="24"/>
      <c r="N24" s="24"/>
      <c r="O24" s="42"/>
      <c r="P24" s="24"/>
      <c r="Q24" s="24"/>
      <c r="R24" s="24"/>
      <c r="S24" s="42"/>
      <c r="T24" s="24"/>
      <c r="U24" s="24"/>
      <c r="V24" s="24"/>
    </row>
    <row r="25" spans="1:22" ht="27.6" x14ac:dyDescent="0.2">
      <c r="A25" s="15" t="s">
        <v>111</v>
      </c>
      <c r="B25" s="3" t="s">
        <v>47</v>
      </c>
      <c r="C25" s="53" t="s">
        <v>48</v>
      </c>
      <c r="D25" s="38">
        <f t="shared" si="17"/>
        <v>0</v>
      </c>
      <c r="E25" s="38">
        <f t="shared" si="17"/>
        <v>0</v>
      </c>
      <c r="F25" s="38">
        <f t="shared" si="17"/>
        <v>0</v>
      </c>
      <c r="G25" s="42"/>
      <c r="H25" s="24"/>
      <c r="I25" s="24"/>
      <c r="J25" s="24"/>
      <c r="K25" s="42"/>
      <c r="L25" s="24"/>
      <c r="M25" s="24"/>
      <c r="N25" s="24"/>
      <c r="O25" s="42"/>
      <c r="P25" s="24"/>
      <c r="Q25" s="24"/>
      <c r="R25" s="24"/>
      <c r="S25" s="42"/>
      <c r="T25" s="24"/>
      <c r="U25" s="24"/>
      <c r="V25" s="24"/>
    </row>
    <row r="26" spans="1:22" ht="69" x14ac:dyDescent="0.2">
      <c r="A26" s="15" t="s">
        <v>111</v>
      </c>
      <c r="B26" s="3" t="s">
        <v>49</v>
      </c>
      <c r="C26" s="53" t="s">
        <v>50</v>
      </c>
      <c r="D26" s="38">
        <f t="shared" si="17"/>
        <v>0</v>
      </c>
      <c r="E26" s="38">
        <f t="shared" si="17"/>
        <v>0</v>
      </c>
      <c r="F26" s="38">
        <f t="shared" si="17"/>
        <v>0</v>
      </c>
      <c r="G26" s="42"/>
      <c r="H26" s="24"/>
      <c r="I26" s="24"/>
      <c r="J26" s="24"/>
      <c r="K26" s="42"/>
      <c r="L26" s="24"/>
      <c r="M26" s="24"/>
      <c r="N26" s="24"/>
      <c r="O26" s="42"/>
      <c r="P26" s="24"/>
      <c r="Q26" s="24"/>
      <c r="R26" s="24"/>
      <c r="S26" s="42"/>
      <c r="T26" s="24"/>
      <c r="U26" s="24"/>
      <c r="V26" s="24"/>
    </row>
    <row r="27" spans="1:22" ht="16.8" x14ac:dyDescent="0.2">
      <c r="A27" s="15" t="s">
        <v>111</v>
      </c>
      <c r="B27" s="3" t="s">
        <v>51</v>
      </c>
      <c r="C27" s="53" t="s">
        <v>52</v>
      </c>
      <c r="D27" s="38">
        <f t="shared" si="17"/>
        <v>0</v>
      </c>
      <c r="E27" s="38">
        <f t="shared" si="17"/>
        <v>0</v>
      </c>
      <c r="F27" s="38">
        <f t="shared" si="17"/>
        <v>0</v>
      </c>
      <c r="G27" s="42"/>
      <c r="H27" s="24"/>
      <c r="I27" s="24"/>
      <c r="J27" s="24"/>
      <c r="K27" s="42"/>
      <c r="L27" s="24"/>
      <c r="M27" s="24"/>
      <c r="N27" s="24"/>
      <c r="O27" s="42"/>
      <c r="P27" s="24"/>
      <c r="Q27" s="24"/>
      <c r="R27" s="24"/>
      <c r="S27" s="42"/>
      <c r="T27" s="24"/>
      <c r="U27" s="24"/>
      <c r="V27" s="24"/>
    </row>
    <row r="28" spans="1:22" ht="41.4" x14ac:dyDescent="0.2">
      <c r="A28" s="15" t="s">
        <v>111</v>
      </c>
      <c r="B28" s="3" t="s">
        <v>53</v>
      </c>
      <c r="C28" s="53" t="s">
        <v>54</v>
      </c>
      <c r="D28" s="38">
        <f t="shared" si="17"/>
        <v>0</v>
      </c>
      <c r="E28" s="38">
        <f t="shared" si="17"/>
        <v>0</v>
      </c>
      <c r="F28" s="38">
        <f t="shared" si="17"/>
        <v>0</v>
      </c>
      <c r="G28" s="42"/>
      <c r="H28" s="24"/>
      <c r="I28" s="24"/>
      <c r="J28" s="24"/>
      <c r="K28" s="42"/>
      <c r="L28" s="24"/>
      <c r="M28" s="24"/>
      <c r="N28" s="24"/>
      <c r="O28" s="42"/>
      <c r="P28" s="24"/>
      <c r="Q28" s="24"/>
      <c r="R28" s="24"/>
      <c r="S28" s="42"/>
      <c r="T28" s="24"/>
      <c r="U28" s="24"/>
      <c r="V28" s="24"/>
    </row>
    <row r="29" spans="1:22" ht="27.6" x14ac:dyDescent="0.2">
      <c r="A29" s="15" t="s">
        <v>111</v>
      </c>
      <c r="B29" s="3" t="s">
        <v>55</v>
      </c>
      <c r="C29" s="52" t="s">
        <v>56</v>
      </c>
      <c r="D29" s="38">
        <f>SUM(D30:D33)</f>
        <v>0</v>
      </c>
      <c r="E29" s="38">
        <f t="shared" ref="E29" si="18">SUM(E30:E33)</f>
        <v>0</v>
      </c>
      <c r="F29" s="38">
        <f>SUM(F30:F33)</f>
        <v>0</v>
      </c>
      <c r="G29" s="42"/>
      <c r="H29" s="38">
        <f>SUM(H30:H33)</f>
        <v>0</v>
      </c>
      <c r="I29" s="38">
        <f t="shared" ref="I29" si="19">SUM(I30:I33)</f>
        <v>0</v>
      </c>
      <c r="J29" s="38">
        <f>SUM(J30:J33)</f>
        <v>0</v>
      </c>
      <c r="K29" s="42"/>
      <c r="L29" s="38">
        <f>SUM(L30:L33)</f>
        <v>0</v>
      </c>
      <c r="M29" s="38">
        <f t="shared" ref="M29" si="20">SUM(M30:M33)</f>
        <v>0</v>
      </c>
      <c r="N29" s="38">
        <f>SUM(N30:N33)</f>
        <v>0</v>
      </c>
      <c r="O29" s="42"/>
      <c r="P29" s="38">
        <f>SUM(P30:P33)</f>
        <v>0</v>
      </c>
      <c r="Q29" s="38">
        <f t="shared" ref="Q29" si="21">SUM(Q30:Q33)</f>
        <v>0</v>
      </c>
      <c r="R29" s="38">
        <f>SUM(R30:R33)</f>
        <v>0</v>
      </c>
      <c r="S29" s="42"/>
      <c r="T29" s="38">
        <f>SUM(T30:T33)</f>
        <v>0</v>
      </c>
      <c r="U29" s="38">
        <f t="shared" ref="U29" si="22">SUM(U30:U33)</f>
        <v>0</v>
      </c>
      <c r="V29" s="38">
        <f>SUM(V30:V33)</f>
        <v>0</v>
      </c>
    </row>
    <row r="30" spans="1:22" ht="16.8" x14ac:dyDescent="0.2">
      <c r="A30" s="15" t="s">
        <v>111</v>
      </c>
      <c r="B30" s="3" t="s">
        <v>57</v>
      </c>
      <c r="C30" s="52" t="s">
        <v>58</v>
      </c>
      <c r="D30" s="38">
        <f t="shared" ref="D30:F33" si="23">SUM(H30,L30,P30,T30)</f>
        <v>0</v>
      </c>
      <c r="E30" s="38">
        <f t="shared" si="23"/>
        <v>0</v>
      </c>
      <c r="F30" s="38">
        <f t="shared" si="23"/>
        <v>0</v>
      </c>
      <c r="G30" s="42"/>
      <c r="H30" s="24"/>
      <c r="I30" s="24"/>
      <c r="J30" s="24"/>
      <c r="K30" s="42"/>
      <c r="L30" s="24"/>
      <c r="M30" s="24"/>
      <c r="N30" s="24"/>
      <c r="O30" s="42"/>
      <c r="P30" s="24"/>
      <c r="Q30" s="24"/>
      <c r="R30" s="24"/>
      <c r="S30" s="42"/>
      <c r="T30" s="24"/>
      <c r="U30" s="24"/>
      <c r="V30" s="24"/>
    </row>
    <row r="31" spans="1:22" ht="16.8" x14ac:dyDescent="0.2">
      <c r="A31" s="15" t="s">
        <v>111</v>
      </c>
      <c r="B31" s="3" t="s">
        <v>59</v>
      </c>
      <c r="C31" s="52" t="s">
        <v>60</v>
      </c>
      <c r="D31" s="38">
        <f t="shared" si="23"/>
        <v>0</v>
      </c>
      <c r="E31" s="38">
        <f t="shared" si="23"/>
        <v>0</v>
      </c>
      <c r="F31" s="38">
        <f t="shared" si="23"/>
        <v>0</v>
      </c>
      <c r="G31" s="42"/>
      <c r="H31" s="24"/>
      <c r="I31" s="24"/>
      <c r="J31" s="24"/>
      <c r="K31" s="42"/>
      <c r="L31" s="24"/>
      <c r="M31" s="24"/>
      <c r="N31" s="24"/>
      <c r="O31" s="42"/>
      <c r="P31" s="24"/>
      <c r="Q31" s="24"/>
      <c r="R31" s="24"/>
      <c r="S31" s="42"/>
      <c r="T31" s="24"/>
      <c r="U31" s="24"/>
      <c r="V31" s="24"/>
    </row>
    <row r="32" spans="1:22" ht="16.8" x14ac:dyDescent="0.2">
      <c r="A32" s="15" t="s">
        <v>111</v>
      </c>
      <c r="B32" s="3" t="s">
        <v>61</v>
      </c>
      <c r="C32" s="52" t="s">
        <v>62</v>
      </c>
      <c r="D32" s="38">
        <f t="shared" si="23"/>
        <v>0</v>
      </c>
      <c r="E32" s="38">
        <f t="shared" si="23"/>
        <v>0</v>
      </c>
      <c r="F32" s="38">
        <f t="shared" si="23"/>
        <v>0</v>
      </c>
      <c r="G32" s="42"/>
      <c r="H32" s="24"/>
      <c r="I32" s="24"/>
      <c r="J32" s="24"/>
      <c r="K32" s="42"/>
      <c r="L32" s="24"/>
      <c r="M32" s="24"/>
      <c r="N32" s="24"/>
      <c r="O32" s="42"/>
      <c r="P32" s="24"/>
      <c r="Q32" s="24"/>
      <c r="R32" s="24"/>
      <c r="S32" s="42"/>
      <c r="T32" s="24"/>
      <c r="U32" s="24"/>
      <c r="V32" s="24"/>
    </row>
    <row r="33" spans="1:22" ht="41.4" x14ac:dyDescent="0.2">
      <c r="A33" s="15" t="s">
        <v>111</v>
      </c>
      <c r="B33" s="3" t="s">
        <v>63</v>
      </c>
      <c r="C33" s="52" t="s">
        <v>64</v>
      </c>
      <c r="D33" s="38">
        <f t="shared" si="23"/>
        <v>0</v>
      </c>
      <c r="E33" s="38">
        <f t="shared" si="23"/>
        <v>0</v>
      </c>
      <c r="F33" s="38">
        <f t="shared" si="23"/>
        <v>0</v>
      </c>
      <c r="G33" s="42"/>
      <c r="H33" s="24"/>
      <c r="I33" s="24"/>
      <c r="J33" s="24"/>
      <c r="K33" s="42"/>
      <c r="L33" s="24"/>
      <c r="M33" s="24"/>
      <c r="N33" s="24"/>
      <c r="O33" s="42"/>
      <c r="P33" s="24"/>
      <c r="Q33" s="24"/>
      <c r="R33" s="24"/>
      <c r="S33" s="42"/>
      <c r="T33" s="24"/>
      <c r="U33" s="24"/>
      <c r="V33" s="24"/>
    </row>
    <row r="35" spans="1:22" x14ac:dyDescent="0.2">
      <c r="B35" s="1" t="s">
        <v>255</v>
      </c>
    </row>
    <row r="36" spans="1:22" x14ac:dyDescent="0.2">
      <c r="B36" s="1" t="s">
        <v>258</v>
      </c>
    </row>
    <row r="37" spans="1:22" x14ac:dyDescent="0.2">
      <c r="B37" s="1" t="s">
        <v>259</v>
      </c>
    </row>
    <row r="38" spans="1:22" x14ac:dyDescent="0.2">
      <c r="B38" s="1" t="s">
        <v>260</v>
      </c>
    </row>
    <row r="41" spans="1:22" ht="13.2" x14ac:dyDescent="0.25">
      <c r="B41" s="59" t="s">
        <v>114</v>
      </c>
      <c r="C41" s="108" t="s">
        <v>256</v>
      </c>
      <c r="D41" s="109"/>
      <c r="E41" s="109"/>
      <c r="F41" s="9"/>
      <c r="H41" s="8"/>
      <c r="I41" s="8"/>
      <c r="J41" s="8"/>
      <c r="L41" s="8"/>
      <c r="M41" s="8"/>
      <c r="N41" s="8"/>
      <c r="P41" s="8"/>
      <c r="Q41" s="8"/>
      <c r="R41" s="8"/>
      <c r="T41" s="8"/>
      <c r="U41" s="8"/>
      <c r="V41" s="8"/>
    </row>
    <row r="42" spans="1:22" ht="13.2" x14ac:dyDescent="0.25">
      <c r="B42" s="59"/>
      <c r="C42" s="108" t="s">
        <v>257</v>
      </c>
      <c r="D42" s="109"/>
      <c r="E42" s="109"/>
      <c r="F42" s="9"/>
    </row>
  </sheetData>
  <mergeCells count="7">
    <mergeCell ref="P11:R11"/>
    <mergeCell ref="T11:V11"/>
    <mergeCell ref="B11:B13"/>
    <mergeCell ref="C11:C13"/>
    <mergeCell ref="D11:F11"/>
    <mergeCell ref="H11:J11"/>
    <mergeCell ref="L11:N11"/>
  </mergeCells>
  <pageMargins left="0.35" right="0.22" top="0.39370078740157483" bottom="0.3937007874015748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1_ПМ_ТСО</vt:lpstr>
      <vt:lpstr>2_С1_ТСО</vt:lpstr>
      <vt:lpstr>3_С1_ТСО</vt:lpstr>
      <vt:lpstr>'1_ПМ_ТСО'!Заголовки_для_печати</vt:lpstr>
      <vt:lpstr>'1_ПМ_ТСО'!Область_печати</vt:lpstr>
      <vt:lpstr>'2_С1_ТСО'!Область_печати</vt:lpstr>
      <vt:lpstr>'3_С1_ТСО'!Область_печати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2023-12-07T13:58:17Z</dcterms:modified>
</cp:coreProperties>
</file>