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98" activeTab="0"/>
  </bookViews>
  <sheets>
    <sheet name="4кв" sheetId="1" r:id="rId1"/>
  </sheets>
  <definedNames>
    <definedName name="_xlnm._FilterDatabase" localSheetId="0" hidden="1">'4кв'!$E$1:$E$166</definedName>
    <definedName name="_xlnm.Print_Area" localSheetId="0">'4кв'!$A$1:$P$165</definedName>
  </definedNames>
  <calcPr fullCalcOnLoad="1"/>
</workbook>
</file>

<file path=xl/sharedStrings.xml><?xml version="1.0" encoding="utf-8"?>
<sst xmlns="http://schemas.openxmlformats.org/spreadsheetml/2006/main" count="259" uniqueCount="79">
  <si>
    <t>ООО "Электротеплосеть""</t>
  </si>
  <si>
    <t xml:space="preserve"> </t>
  </si>
  <si>
    <t>(наименование организации)</t>
  </si>
  <si>
    <t>Сроки опубликования:</t>
  </si>
  <si>
    <t>ежеквартально</t>
  </si>
  <si>
    <t>162390 Вологодская обл.,г.В-Устюг,ул.Набережная,67</t>
  </si>
  <si>
    <t xml:space="preserve"> в течение 3 дней со дня, с которого максимальная мощность потребителя считается сниженной*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</si>
  <si>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</si>
  <si>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</si>
  <si>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</si>
  <si>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</si>
  <si>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</si>
  <si>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</si>
  <si>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</si>
  <si>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Регулируемая деятельность: передача электрической энергии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</si>
  <si>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</si>
  <si>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№ п/п</t>
  </si>
  <si>
    <t>Наименование питающего центра       (№ трансформаторной подстанции)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</si>
  <si>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</si>
  <si>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</si>
  <si>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</si>
  <si>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%</t>
  </si>
  <si>
    <t>Максимальная фактическая нагрузка, кВА</t>
  </si>
  <si>
    <t>Мощность по заключенным договорам на ТП, кВт</t>
  </si>
  <si>
    <t>Мощность по заключенным договорам на ТП, кВА</t>
  </si>
  <si>
    <t>Присоед-я мощность,кВт</t>
  </si>
  <si>
    <t>Присоед-я мощность,кВА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</si>
  <si>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</si>
  <si>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</si>
  <si>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</si>
  <si>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</si>
  <si>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Примечание</t>
  </si>
  <si>
    <t>по центрам питания ниже 35 кВ</t>
  </si>
  <si>
    <t>6/0,4</t>
  </si>
  <si>
    <t>Ведомств.</t>
  </si>
  <si>
    <t>Ведомств.(400)</t>
  </si>
  <si>
    <t>10/0,4</t>
  </si>
  <si>
    <t>Технол.резерв</t>
  </si>
  <si>
    <t>49/1</t>
  </si>
  <si>
    <t>Откл.</t>
  </si>
  <si>
    <t>100/1</t>
  </si>
  <si>
    <t>ТП базы ЭТС</t>
  </si>
  <si>
    <t xml:space="preserve"> ТП ГНКС</t>
  </si>
  <si>
    <t>ТП оч.сооруж.</t>
  </si>
  <si>
    <t>ТП котел.СРЗ</t>
  </si>
  <si>
    <t>ТП п.Валга</t>
  </si>
  <si>
    <t>ТП д.Коромысл.</t>
  </si>
  <si>
    <t>ТП д.Сыворотк.</t>
  </si>
  <si>
    <t>ТП проектир. Ул.Герцена</t>
  </si>
  <si>
    <t>по центрам питания 35 кВ и выше</t>
  </si>
  <si>
    <t>На балансе организации</t>
  </si>
  <si>
    <t xml:space="preserve">нет центров питания  </t>
  </si>
  <si>
    <t xml:space="preserve">35кВ и выше </t>
  </si>
  <si>
    <r>
      <t xml:space="preserve">Примечание: </t>
    </r>
    <r>
      <rPr>
        <sz val="8"/>
        <rFont val="Arial Cyr"/>
        <family val="2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</si>
  <si>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2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</si>
  <si>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</si>
  <si>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</si>
  <si>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</si>
  <si>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</si>
  <si>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</si>
  <si>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t>http://etsvu.ru/disclosure-standard/volume-availability/</t>
  </si>
  <si>
    <t>2*0,63</t>
  </si>
  <si>
    <t>0,32+0,4</t>
  </si>
  <si>
    <t>0,56+0,32</t>
  </si>
  <si>
    <t>0,25+0,4</t>
  </si>
  <si>
    <t>2*0,63+0,4</t>
  </si>
  <si>
    <t>2*0,4</t>
  </si>
  <si>
    <t>0,18+0,16</t>
  </si>
  <si>
    <t>0,4+0,25</t>
  </si>
  <si>
    <t>0,16+0,25</t>
  </si>
  <si>
    <t>0,16+0,18</t>
  </si>
  <si>
    <t>0,63+0,32</t>
  </si>
  <si>
    <t>0,1+0,25</t>
  </si>
  <si>
    <t>2*0,1</t>
  </si>
  <si>
    <t>2*1</t>
  </si>
  <si>
    <t>Пост. Пр-ва от 21.01.2004 № 24, п. 19 г) 7-8 абз.</t>
  </si>
  <si>
    <t>форма 4.2</t>
  </si>
  <si>
    <t>06.04.2021г</t>
  </si>
  <si>
    <t>1 квартал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</si>
</sst>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u val="single"/>
      <sz val="8.5"/>
      <color indexed="12"/>
      <name val="Arial Cyr"/>
      <family val="2"/>
    </font>
    <font>
      <b/>
      <i/>
      <u val="single"/>
      <sz val="11"/>
      <name val="Arial"/>
      <family val="2"/>
    </font>
    <font>
      <sz val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b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64" fontId="8" fillId="34" borderId="10" xfId="0" applyNumberFormat="1" applyFont="1" applyFill="1" applyBorder="1" applyAlignment="1">
      <alignment horizontal="center" vertical="top" wrapText="1"/>
    </xf>
    <xf numFmtId="165" fontId="0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indent="1"/>
    </xf>
    <xf numFmtId="164" fontId="8" fillId="35" borderId="10" xfId="0" applyNumberFormat="1" applyFont="1" applyFill="1" applyBorder="1" applyAlignment="1">
      <alignment horizontal="center" vertical="top" wrapText="1"/>
    </xf>
    <xf numFmtId="166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42" applyNumberForma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volume-availabilit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BreakPreview" zoomScaleSheetLayoutView="100" zoomScalePageLayoutView="0" workbookViewId="0" topLeftCell="A139">
      <selection activeCell="K1" activeCellId="3" sqref="F1:F16384 H1:H16384 J1:J16384 K1:K16384"/>
    </sheetView>
  </sheetViews>
  <sheetFormatPr defaultColWidth="9.00390625" defaultRowHeight="12.75"/>
  <cols>
    <col min="1" max="1" width="4.50390625" style="0" customWidth="1"/>
    <col min="2" max="2" width="12.125" style="0" customWidth="1"/>
    <col min="3" max="4" width="10.50390625" style="0" customWidth="1"/>
    <col min="5" max="5" width="10.50390625" style="1" customWidth="1"/>
    <col min="6" max="6" width="9.125" style="2" hidden="1" customWidth="1"/>
    <col min="7" max="7" width="11.50390625" style="3" customWidth="1"/>
    <col min="8" max="8" width="9.125" style="4" hidden="1" customWidth="1"/>
    <col min="9" max="9" width="12.50390625" style="0" customWidth="1"/>
    <col min="10" max="11" width="9.125" style="4" hidden="1" customWidth="1"/>
    <col min="12" max="12" width="19.00390625" style="0" customWidth="1"/>
    <col min="13" max="13" width="9.50390625" style="0" customWidth="1"/>
    <col min="14" max="15" width="10.50390625" style="0" customWidth="1"/>
    <col min="16" max="16" width="18.875" style="0" customWidth="1"/>
  </cols>
  <sheetData>
    <row r="1" spans="2:16" ht="12.75">
      <c r="B1" s="69" t="s">
        <v>0</v>
      </c>
      <c r="C1" s="69"/>
      <c r="D1" s="69"/>
      <c r="E1" s="69"/>
      <c r="F1" s="69"/>
      <c r="G1" s="69"/>
      <c r="H1" s="5"/>
      <c r="I1" s="6"/>
      <c r="J1" s="5"/>
      <c r="K1" s="5" t="s">
        <v>1</v>
      </c>
      <c r="M1" s="70"/>
      <c r="N1" s="70"/>
      <c r="O1" s="8"/>
      <c r="P1" s="9" t="s">
        <v>76</v>
      </c>
    </row>
    <row r="2" spans="2:16" ht="12.75" customHeight="1">
      <c r="B2" s="71" t="s">
        <v>2</v>
      </c>
      <c r="C2" s="71"/>
      <c r="D2" s="71"/>
      <c r="E2" s="71"/>
      <c r="F2" s="71"/>
      <c r="G2" s="71"/>
      <c r="H2" s="10" t="s">
        <v>3</v>
      </c>
      <c r="I2" s="11"/>
      <c r="J2" s="12"/>
      <c r="K2" s="12"/>
      <c r="L2" s="72" t="s">
        <v>4</v>
      </c>
      <c r="M2" s="72"/>
      <c r="N2" s="72"/>
      <c r="O2" s="72"/>
      <c r="P2" s="72"/>
    </row>
    <row r="3" spans="2:16" ht="12.75" customHeight="1">
      <c r="B3" s="69" t="s">
        <v>5</v>
      </c>
      <c r="C3" s="69"/>
      <c r="D3" s="69"/>
      <c r="E3" s="69"/>
      <c r="F3" s="69"/>
      <c r="G3" s="69"/>
      <c r="L3" s="73" t="s">
        <v>6</v>
      </c>
      <c r="M3" s="73"/>
      <c r="N3" s="73"/>
      <c r="O3" s="73"/>
      <c r="P3" s="73"/>
    </row>
    <row r="4" spans="2:16" ht="12.75" customHeight="1">
      <c r="B4" s="71" t="s">
        <v>7</v>
      </c>
      <c r="C4" s="71"/>
      <c r="D4" s="71"/>
      <c r="E4" s="71"/>
      <c r="F4" s="71"/>
      <c r="G4" s="71"/>
      <c r="H4" s="12"/>
      <c r="I4" s="11"/>
      <c r="J4" s="12"/>
      <c r="K4" s="12"/>
      <c r="L4" s="73"/>
      <c r="M4" s="73"/>
      <c r="N4" s="73"/>
      <c r="O4" s="73"/>
      <c r="P4" s="73"/>
    </row>
    <row r="5" spans="2:3" ht="12.75">
      <c r="B5" s="7"/>
      <c r="C5" s="7"/>
    </row>
    <row r="6" spans="1:16" ht="39.75" customHeight="1">
      <c r="A6" s="74" t="s">
        <v>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1" ht="12" customHeight="1">
      <c r="A7" s="13"/>
      <c r="B7" s="13"/>
      <c r="C7" s="13"/>
      <c r="D7" s="13"/>
      <c r="E7" s="14"/>
      <c r="F7" s="15"/>
      <c r="G7" s="13"/>
      <c r="H7" s="15"/>
      <c r="I7" s="13"/>
      <c r="J7" s="15"/>
      <c r="K7" s="15"/>
    </row>
    <row r="8" spans="1:12" ht="12" customHeight="1">
      <c r="A8" s="13"/>
      <c r="B8" s="75" t="s">
        <v>9</v>
      </c>
      <c r="C8" s="76" t="s">
        <v>10</v>
      </c>
      <c r="D8" s="76"/>
      <c r="E8" s="76"/>
      <c r="F8" s="16"/>
      <c r="G8" s="77"/>
      <c r="H8" s="77"/>
      <c r="I8" s="77"/>
      <c r="J8" s="77"/>
      <c r="K8" s="77"/>
      <c r="L8" s="77"/>
    </row>
    <row r="9" spans="1:13" ht="18.75" customHeight="1">
      <c r="A9" s="13"/>
      <c r="B9" s="75"/>
      <c r="C9" s="75" t="s">
        <v>11</v>
      </c>
      <c r="D9" s="75"/>
      <c r="E9" s="75"/>
      <c r="F9" s="17"/>
      <c r="G9" s="78" t="s">
        <v>60</v>
      </c>
      <c r="H9" s="79"/>
      <c r="I9" s="79"/>
      <c r="J9" s="79"/>
      <c r="K9" s="79"/>
      <c r="L9" s="79"/>
      <c r="M9" t="s">
        <v>1</v>
      </c>
    </row>
    <row r="10" spans="1:13" ht="12.75" customHeight="1">
      <c r="A10" s="13"/>
      <c r="B10" s="75" t="s">
        <v>12</v>
      </c>
      <c r="C10" s="75"/>
      <c r="D10" s="75"/>
      <c r="E10" s="75"/>
      <c r="F10" s="17"/>
      <c r="G10" s="80" t="s">
        <v>77</v>
      </c>
      <c r="H10" s="80"/>
      <c r="I10" s="80"/>
      <c r="J10" s="80"/>
      <c r="K10" s="80"/>
      <c r="L10" s="80"/>
      <c r="M10" t="s">
        <v>1</v>
      </c>
    </row>
    <row r="11" spans="1:12" ht="12.75" customHeight="1">
      <c r="A11" s="13"/>
      <c r="B11" s="75" t="s">
        <v>13</v>
      </c>
      <c r="C11" s="75"/>
      <c r="D11" s="75"/>
      <c r="E11" s="75"/>
      <c r="F11" s="17"/>
      <c r="G11" s="80" t="s">
        <v>78</v>
      </c>
      <c r="H11" s="80"/>
      <c r="I11" s="80"/>
      <c r="J11" s="80"/>
      <c r="K11" s="80"/>
      <c r="L11" s="80"/>
    </row>
    <row r="12" spans="1:12" ht="12.75">
      <c r="A12" s="13"/>
      <c r="B12" s="18"/>
      <c r="C12" s="18"/>
      <c r="D12" s="18"/>
      <c r="E12" s="19"/>
      <c r="F12" s="20"/>
      <c r="G12" s="18"/>
      <c r="H12" s="20"/>
      <c r="I12" s="18"/>
      <c r="J12" s="20"/>
      <c r="K12" s="20"/>
      <c r="L12" s="18"/>
    </row>
    <row r="13" spans="1:16" ht="13.5">
      <c r="A13" s="81" t="s">
        <v>14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2" ht="13.5">
      <c r="A14" s="21"/>
      <c r="B14" s="21"/>
      <c r="C14" s="21"/>
      <c r="D14" s="21"/>
      <c r="E14" s="22"/>
      <c r="F14" s="23"/>
      <c r="G14" s="21"/>
      <c r="H14" s="23"/>
      <c r="I14" s="21"/>
      <c r="J14" s="23"/>
      <c r="K14" s="23"/>
      <c r="L14" t="s">
        <v>1</v>
      </c>
    </row>
    <row r="15" spans="1:16" ht="27.75" customHeight="1">
      <c r="A15" s="82" t="s">
        <v>15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7" spans="1:16" ht="177.75" customHeight="1">
      <c r="A17" s="24" t="s">
        <v>16</v>
      </c>
      <c r="B17" s="24" t="s">
        <v>17</v>
      </c>
      <c r="C17" s="24" t="s">
        <v>18</v>
      </c>
      <c r="D17" s="24" t="s">
        <v>19</v>
      </c>
      <c r="E17" s="25" t="s">
        <v>20</v>
      </c>
      <c r="F17" s="26" t="s">
        <v>21</v>
      </c>
      <c r="G17" s="24" t="s">
        <v>22</v>
      </c>
      <c r="H17" s="26" t="s">
        <v>23</v>
      </c>
      <c r="I17" s="24" t="s">
        <v>24</v>
      </c>
      <c r="J17" s="26" t="s">
        <v>25</v>
      </c>
      <c r="K17" s="26" t="s">
        <v>26</v>
      </c>
      <c r="L17" s="24" t="s">
        <v>27</v>
      </c>
      <c r="M17" s="24" t="s">
        <v>28</v>
      </c>
      <c r="N17" s="24" t="s">
        <v>29</v>
      </c>
      <c r="O17" s="24" t="s">
        <v>30</v>
      </c>
      <c r="P17" s="24" t="s">
        <v>31</v>
      </c>
    </row>
    <row r="18" spans="1:16" ht="12.75">
      <c r="A18" s="27">
        <v>1</v>
      </c>
      <c r="B18" s="27">
        <v>2</v>
      </c>
      <c r="C18" s="27">
        <v>3</v>
      </c>
      <c r="D18" s="27">
        <v>4</v>
      </c>
      <c r="E18" s="28">
        <v>5</v>
      </c>
      <c r="F18" s="29"/>
      <c r="G18" s="27">
        <v>6</v>
      </c>
      <c r="H18" s="29">
        <v>7</v>
      </c>
      <c r="I18" s="27">
        <v>8</v>
      </c>
      <c r="J18" s="29"/>
      <c r="K18" s="29"/>
      <c r="L18" s="27">
        <v>9</v>
      </c>
      <c r="M18" s="27">
        <v>10</v>
      </c>
      <c r="N18" s="27">
        <v>11</v>
      </c>
      <c r="O18" s="27"/>
      <c r="P18" s="27">
        <v>12</v>
      </c>
    </row>
    <row r="19" spans="1:16" ht="12.75" customHeight="1">
      <c r="A19" s="86" t="s">
        <v>32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12.75">
      <c r="A20" s="30"/>
      <c r="B20" s="30"/>
      <c r="C20" s="30"/>
      <c r="D20" s="30"/>
      <c r="E20" s="31"/>
      <c r="F20" s="32"/>
      <c r="G20" s="33"/>
      <c r="H20" s="34"/>
      <c r="I20" s="30"/>
      <c r="J20" s="34"/>
      <c r="K20" s="34"/>
      <c r="L20" s="30"/>
      <c r="M20" s="30"/>
      <c r="N20" s="30"/>
      <c r="O20" s="30"/>
      <c r="P20" s="30"/>
    </row>
    <row r="21" spans="1:16" ht="12.75">
      <c r="A21" s="35"/>
      <c r="B21" s="36">
        <v>1</v>
      </c>
      <c r="C21" s="37" t="s">
        <v>33</v>
      </c>
      <c r="D21" s="36">
        <f>400/1000</f>
        <v>0.4</v>
      </c>
      <c r="E21" s="38">
        <v>400</v>
      </c>
      <c r="F21" s="39">
        <v>0.398</v>
      </c>
      <c r="G21" s="37">
        <f>F21*E21</f>
        <v>159.20000000000002</v>
      </c>
      <c r="H21" s="40"/>
      <c r="I21" s="41">
        <f>H21/0.893</f>
        <v>0</v>
      </c>
      <c r="J21" s="66"/>
      <c r="K21" s="42">
        <f>J21/0.893</f>
        <v>0</v>
      </c>
      <c r="L21" s="41">
        <f>E21-G21-K21</f>
        <v>240.79999999999998</v>
      </c>
      <c r="M21" s="41">
        <f>IF((E21-G21-I21)&gt;L21,L21,(E21-G21-I21))</f>
        <v>240.79999999999998</v>
      </c>
      <c r="N21" s="37">
        <v>0</v>
      </c>
      <c r="O21" s="41">
        <f>M21+N21</f>
        <v>240.79999999999998</v>
      </c>
      <c r="P21" s="36"/>
    </row>
    <row r="22" spans="1:16" ht="12.75">
      <c r="A22" s="35"/>
      <c r="B22" s="36">
        <v>2</v>
      </c>
      <c r="C22" s="37" t="s">
        <v>33</v>
      </c>
      <c r="D22" s="36">
        <f>400/1000</f>
        <v>0.4</v>
      </c>
      <c r="E22" s="38">
        <v>400</v>
      </c>
      <c r="F22" s="39">
        <v>0.4</v>
      </c>
      <c r="G22" s="37">
        <f aca="true" t="shared" si="0" ref="G22:G85">F22*E22</f>
        <v>160</v>
      </c>
      <c r="H22" s="40"/>
      <c r="I22" s="41">
        <f aca="true" t="shared" si="1" ref="I22:I85">H22/0.893</f>
        <v>0</v>
      </c>
      <c r="J22" s="68">
        <v>0.035</v>
      </c>
      <c r="K22" s="42">
        <f aca="true" t="shared" si="2" ref="K22:K86">J22/0.893</f>
        <v>0.03919372900335946</v>
      </c>
      <c r="L22" s="41">
        <f>E22-G22-K22</f>
        <v>239.96080627099664</v>
      </c>
      <c r="M22" s="41">
        <f aca="true" t="shared" si="3" ref="M22:M31">IF((E22-G22-I22)&gt;L22,L22,(E22-G22-I22))</f>
        <v>239.96080627099664</v>
      </c>
      <c r="N22" s="37">
        <v>0</v>
      </c>
      <c r="O22" s="41">
        <f aca="true" t="shared" si="4" ref="O22:O85">M22+N22</f>
        <v>239.96080627099664</v>
      </c>
      <c r="P22" s="36"/>
    </row>
    <row r="23" spans="1:16" ht="12.75">
      <c r="A23" s="35"/>
      <c r="B23" s="36">
        <v>3</v>
      </c>
      <c r="C23" s="37" t="s">
        <v>33</v>
      </c>
      <c r="D23" s="36">
        <v>250</v>
      </c>
      <c r="E23" s="38">
        <v>250</v>
      </c>
      <c r="F23" s="39">
        <v>0.54</v>
      </c>
      <c r="G23" s="37">
        <f t="shared" si="0"/>
        <v>135</v>
      </c>
      <c r="H23" s="40"/>
      <c r="I23" s="41">
        <f t="shared" si="1"/>
        <v>0</v>
      </c>
      <c r="J23" s="42">
        <v>15</v>
      </c>
      <c r="K23" s="42">
        <f t="shared" si="2"/>
        <v>16.797312430011196</v>
      </c>
      <c r="L23" s="41">
        <f>E23-G23-K23</f>
        <v>98.2026875699888</v>
      </c>
      <c r="M23" s="41">
        <f t="shared" si="3"/>
        <v>98.2026875699888</v>
      </c>
      <c r="N23" s="37">
        <v>0</v>
      </c>
      <c r="O23" s="41">
        <f t="shared" si="4"/>
        <v>98.2026875699888</v>
      </c>
      <c r="P23" s="36"/>
    </row>
    <row r="24" spans="1:16" ht="12.75">
      <c r="A24" s="35"/>
      <c r="B24" s="36">
        <v>4</v>
      </c>
      <c r="C24" s="37" t="s">
        <v>33</v>
      </c>
      <c r="D24" s="36" t="s">
        <v>61</v>
      </c>
      <c r="E24" s="38">
        <v>1260</v>
      </c>
      <c r="F24" s="39"/>
      <c r="G24" s="37"/>
      <c r="H24" s="40"/>
      <c r="I24" s="41"/>
      <c r="J24" s="42"/>
      <c r="K24" s="42"/>
      <c r="L24" s="41"/>
      <c r="M24" s="41"/>
      <c r="N24" s="37"/>
      <c r="O24" s="41"/>
      <c r="P24" s="36" t="s">
        <v>34</v>
      </c>
    </row>
    <row r="25" spans="1:16" ht="12.75">
      <c r="A25" s="35"/>
      <c r="B25" s="36">
        <v>5</v>
      </c>
      <c r="C25" s="37" t="s">
        <v>33</v>
      </c>
      <c r="D25" s="36">
        <v>0.315</v>
      </c>
      <c r="E25" s="38">
        <v>315</v>
      </c>
      <c r="F25" s="39">
        <v>0.53</v>
      </c>
      <c r="G25" s="37">
        <f t="shared" si="0"/>
        <v>166.95000000000002</v>
      </c>
      <c r="H25" s="40">
        <v>11</v>
      </c>
      <c r="I25" s="41">
        <f t="shared" si="1"/>
        <v>12.318029115341545</v>
      </c>
      <c r="J25" s="42"/>
      <c r="K25" s="42">
        <f t="shared" si="2"/>
        <v>0</v>
      </c>
      <c r="L25" s="41">
        <f aca="true" t="shared" si="5" ref="L25:L31">E25-G25-K25</f>
        <v>148.04999999999998</v>
      </c>
      <c r="M25" s="41">
        <f t="shared" si="3"/>
        <v>135.73197088465844</v>
      </c>
      <c r="N25" s="37">
        <v>0</v>
      </c>
      <c r="O25" s="41">
        <f t="shared" si="4"/>
        <v>135.73197088465844</v>
      </c>
      <c r="P25" s="36"/>
    </row>
    <row r="26" spans="1:16" s="43" customFormat="1" ht="12.75">
      <c r="A26" s="35"/>
      <c r="B26" s="36">
        <v>6</v>
      </c>
      <c r="C26" s="37" t="s">
        <v>33</v>
      </c>
      <c r="D26" s="36">
        <v>0.25</v>
      </c>
      <c r="E26" s="38">
        <v>250</v>
      </c>
      <c r="F26" s="39">
        <v>0.32</v>
      </c>
      <c r="G26" s="37">
        <f t="shared" si="0"/>
        <v>80</v>
      </c>
      <c r="H26" s="40"/>
      <c r="I26" s="41">
        <f t="shared" si="1"/>
        <v>0</v>
      </c>
      <c r="J26" s="42"/>
      <c r="K26" s="42">
        <f t="shared" si="2"/>
        <v>0</v>
      </c>
      <c r="L26" s="41">
        <f t="shared" si="5"/>
        <v>170</v>
      </c>
      <c r="M26" s="41">
        <f t="shared" si="3"/>
        <v>170</v>
      </c>
      <c r="N26" s="37">
        <v>0</v>
      </c>
      <c r="O26" s="41">
        <f t="shared" si="4"/>
        <v>170</v>
      </c>
      <c r="P26" s="36"/>
    </row>
    <row r="27" spans="1:16" ht="12.75">
      <c r="A27" s="35"/>
      <c r="B27" s="36">
        <v>7</v>
      </c>
      <c r="C27" s="37" t="s">
        <v>33</v>
      </c>
      <c r="D27" s="36">
        <v>0.25</v>
      </c>
      <c r="E27" s="38">
        <v>250</v>
      </c>
      <c r="F27" s="39">
        <v>0.42</v>
      </c>
      <c r="G27" s="37">
        <f t="shared" si="0"/>
        <v>105</v>
      </c>
      <c r="H27" s="40">
        <v>0.035</v>
      </c>
      <c r="I27" s="41">
        <f t="shared" si="1"/>
        <v>0.03919372900335946</v>
      </c>
      <c r="J27" s="40">
        <v>0.035</v>
      </c>
      <c r="K27" s="42">
        <f t="shared" si="2"/>
        <v>0.03919372900335946</v>
      </c>
      <c r="L27" s="41">
        <f t="shared" si="5"/>
        <v>144.96080627099664</v>
      </c>
      <c r="M27" s="41">
        <f t="shared" si="3"/>
        <v>144.96080627099664</v>
      </c>
      <c r="N27" s="37">
        <v>0</v>
      </c>
      <c r="O27" s="41">
        <f t="shared" si="4"/>
        <v>144.96080627099664</v>
      </c>
      <c r="P27" s="36"/>
    </row>
    <row r="28" spans="1:16" s="43" customFormat="1" ht="12.75">
      <c r="A28" s="35"/>
      <c r="B28" s="36">
        <v>8</v>
      </c>
      <c r="C28" s="37" t="s">
        <v>33</v>
      </c>
      <c r="D28" s="36">
        <v>0.25</v>
      </c>
      <c r="E28" s="38">
        <v>250</v>
      </c>
      <c r="F28" s="39">
        <v>0.51</v>
      </c>
      <c r="G28" s="37">
        <f t="shared" si="0"/>
        <v>127.5</v>
      </c>
      <c r="H28" s="40"/>
      <c r="I28" s="41">
        <f t="shared" si="1"/>
        <v>0</v>
      </c>
      <c r="J28" s="42"/>
      <c r="K28" s="42">
        <f t="shared" si="2"/>
        <v>0</v>
      </c>
      <c r="L28" s="41">
        <f t="shared" si="5"/>
        <v>122.5</v>
      </c>
      <c r="M28" s="41">
        <f t="shared" si="3"/>
        <v>122.5</v>
      </c>
      <c r="N28" s="37">
        <v>0</v>
      </c>
      <c r="O28" s="41">
        <f t="shared" si="4"/>
        <v>122.5</v>
      </c>
      <c r="P28" s="36"/>
    </row>
    <row r="29" spans="1:16" s="43" customFormat="1" ht="12.75">
      <c r="A29" s="35"/>
      <c r="B29" s="36">
        <v>9</v>
      </c>
      <c r="C29" s="37" t="s">
        <v>33</v>
      </c>
      <c r="D29" s="44" t="s">
        <v>62</v>
      </c>
      <c r="E29" s="45">
        <v>320</v>
      </c>
      <c r="F29" s="39">
        <v>0.547</v>
      </c>
      <c r="G29" s="37">
        <f t="shared" si="0"/>
        <v>175.04000000000002</v>
      </c>
      <c r="H29" s="40">
        <v>24</v>
      </c>
      <c r="I29" s="41">
        <f t="shared" si="1"/>
        <v>26.875699888017916</v>
      </c>
      <c r="J29" s="66">
        <v>15.07</v>
      </c>
      <c r="K29" s="42">
        <f t="shared" si="2"/>
        <v>16.875699888017916</v>
      </c>
      <c r="L29" s="41">
        <f t="shared" si="5"/>
        <v>128.08430011198206</v>
      </c>
      <c r="M29" s="41">
        <f t="shared" si="3"/>
        <v>118.08430011198206</v>
      </c>
      <c r="N29" s="37">
        <v>0</v>
      </c>
      <c r="O29" s="41">
        <f t="shared" si="4"/>
        <v>118.08430011198206</v>
      </c>
      <c r="P29" s="36" t="s">
        <v>35</v>
      </c>
    </row>
    <row r="30" spans="1:16" ht="12.75">
      <c r="A30" s="35"/>
      <c r="B30" s="36">
        <v>10</v>
      </c>
      <c r="C30" s="37" t="s">
        <v>33</v>
      </c>
      <c r="D30" s="36">
        <v>0.16</v>
      </c>
      <c r="E30" s="38">
        <v>160</v>
      </c>
      <c r="F30" s="39">
        <v>0.59</v>
      </c>
      <c r="G30" s="37">
        <f t="shared" si="0"/>
        <v>94.39999999999999</v>
      </c>
      <c r="H30" s="40"/>
      <c r="I30" s="41">
        <f t="shared" si="1"/>
        <v>0</v>
      </c>
      <c r="J30" s="66">
        <v>0.035</v>
      </c>
      <c r="K30" s="42">
        <f t="shared" si="2"/>
        <v>0.03919372900335946</v>
      </c>
      <c r="L30" s="41">
        <f t="shared" si="5"/>
        <v>65.56080627099665</v>
      </c>
      <c r="M30" s="41">
        <f t="shared" si="3"/>
        <v>65.56080627099665</v>
      </c>
      <c r="N30" s="37">
        <v>0</v>
      </c>
      <c r="O30" s="41">
        <f t="shared" si="4"/>
        <v>65.56080627099665</v>
      </c>
      <c r="P30" s="36"/>
    </row>
    <row r="31" spans="1:16" s="43" customFormat="1" ht="12.75">
      <c r="A31" s="35"/>
      <c r="B31" s="36">
        <v>11</v>
      </c>
      <c r="C31" s="37" t="s">
        <v>33</v>
      </c>
      <c r="D31" s="36">
        <v>0.16</v>
      </c>
      <c r="E31" s="38">
        <v>160</v>
      </c>
      <c r="F31" s="39">
        <v>0.54</v>
      </c>
      <c r="G31" s="37">
        <f t="shared" si="0"/>
        <v>86.4</v>
      </c>
      <c r="H31" s="40"/>
      <c r="I31" s="41">
        <f t="shared" si="1"/>
        <v>0</v>
      </c>
      <c r="J31" s="66"/>
      <c r="K31" s="42">
        <f t="shared" si="2"/>
        <v>0</v>
      </c>
      <c r="L31" s="41">
        <f t="shared" si="5"/>
        <v>73.6</v>
      </c>
      <c r="M31" s="41">
        <f t="shared" si="3"/>
        <v>73.6</v>
      </c>
      <c r="N31" s="37">
        <v>0</v>
      </c>
      <c r="O31" s="41">
        <f t="shared" si="4"/>
        <v>73.6</v>
      </c>
      <c r="P31" s="36"/>
    </row>
    <row r="32" spans="1:16" ht="12.75">
      <c r="A32" s="35"/>
      <c r="B32" s="36">
        <v>12</v>
      </c>
      <c r="C32" s="37" t="s">
        <v>33</v>
      </c>
      <c r="D32" s="36" t="s">
        <v>63</v>
      </c>
      <c r="E32" s="38">
        <v>880</v>
      </c>
      <c r="F32" s="39"/>
      <c r="G32" s="37"/>
      <c r="H32" s="40"/>
      <c r="I32" s="41"/>
      <c r="J32" s="42"/>
      <c r="K32" s="42"/>
      <c r="L32" s="41"/>
      <c r="M32" s="41"/>
      <c r="N32" s="37"/>
      <c r="O32" s="41"/>
      <c r="P32" s="36" t="s">
        <v>34</v>
      </c>
    </row>
    <row r="33" spans="1:16" s="43" customFormat="1" ht="12.75">
      <c r="A33" s="35"/>
      <c r="B33" s="36">
        <v>13</v>
      </c>
      <c r="C33" s="37" t="s">
        <v>33</v>
      </c>
      <c r="D33" s="36" t="s">
        <v>64</v>
      </c>
      <c r="E33" s="38">
        <v>650</v>
      </c>
      <c r="F33" s="39">
        <v>0.58</v>
      </c>
      <c r="G33" s="37">
        <f t="shared" si="0"/>
        <v>377</v>
      </c>
      <c r="H33" s="40"/>
      <c r="I33" s="41">
        <f t="shared" si="1"/>
        <v>0</v>
      </c>
      <c r="J33" s="42"/>
      <c r="K33" s="42">
        <f t="shared" si="2"/>
        <v>0</v>
      </c>
      <c r="L33" s="41">
        <f>E33-G33-K33</f>
        <v>273</v>
      </c>
      <c r="M33" s="41">
        <f>IF((E33-G33-I33)&gt;L33,L33,(E33-G33-I33))</f>
        <v>273</v>
      </c>
      <c r="N33" s="37">
        <v>0</v>
      </c>
      <c r="O33" s="41">
        <f t="shared" si="4"/>
        <v>273</v>
      </c>
      <c r="P33" s="36"/>
    </row>
    <row r="34" spans="1:16" ht="12.75">
      <c r="A34" s="35"/>
      <c r="B34" s="36">
        <v>14</v>
      </c>
      <c r="C34" s="37" t="s">
        <v>33</v>
      </c>
      <c r="D34" s="36">
        <v>0.4</v>
      </c>
      <c r="E34" s="38">
        <v>400</v>
      </c>
      <c r="F34" s="39">
        <v>0.45</v>
      </c>
      <c r="G34" s="37">
        <f t="shared" si="0"/>
        <v>180</v>
      </c>
      <c r="H34" s="40"/>
      <c r="I34" s="41">
        <f t="shared" si="1"/>
        <v>0</v>
      </c>
      <c r="J34" s="66"/>
      <c r="K34" s="42">
        <f t="shared" si="2"/>
        <v>0</v>
      </c>
      <c r="L34" s="41">
        <f>E34-G34-K34</f>
        <v>220</v>
      </c>
      <c r="M34" s="41">
        <f>IF((E34-G34-I34)&gt;L34,L34,(E34-G34-I34))</f>
        <v>220</v>
      </c>
      <c r="N34" s="37">
        <v>0</v>
      </c>
      <c r="O34" s="41">
        <f t="shared" si="4"/>
        <v>220</v>
      </c>
      <c r="P34" s="36"/>
    </row>
    <row r="35" spans="1:16" s="43" customFormat="1" ht="12.75">
      <c r="A35" s="35"/>
      <c r="B35" s="36">
        <v>15</v>
      </c>
      <c r="C35" s="37" t="s">
        <v>33</v>
      </c>
      <c r="D35" s="36">
        <v>0.25</v>
      </c>
      <c r="E35" s="38">
        <v>250</v>
      </c>
      <c r="F35" s="39">
        <v>0.55</v>
      </c>
      <c r="G35" s="37">
        <f t="shared" si="0"/>
        <v>137.5</v>
      </c>
      <c r="H35" s="40">
        <v>4</v>
      </c>
      <c r="I35" s="41">
        <f t="shared" si="1"/>
        <v>4.479283314669653</v>
      </c>
      <c r="J35" s="66">
        <v>4</v>
      </c>
      <c r="K35" s="42">
        <f t="shared" si="2"/>
        <v>4.479283314669653</v>
      </c>
      <c r="L35" s="41">
        <f>E35-G35-K35</f>
        <v>108.02071668533034</v>
      </c>
      <c r="M35" s="41">
        <f>IF((E35-G35-I35)&gt;L35,L35,(E35-G35-I35))</f>
        <v>108.02071668533034</v>
      </c>
      <c r="N35" s="37">
        <v>0</v>
      </c>
      <c r="O35" s="41">
        <f t="shared" si="4"/>
        <v>108.02071668533034</v>
      </c>
      <c r="P35" s="36"/>
    </row>
    <row r="36" spans="1:16" ht="12.75">
      <c r="A36" s="35"/>
      <c r="B36" s="36">
        <v>16</v>
      </c>
      <c r="C36" s="37" t="s">
        <v>33</v>
      </c>
      <c r="D36" s="36" t="s">
        <v>65</v>
      </c>
      <c r="E36" s="38">
        <v>1660</v>
      </c>
      <c r="F36" s="39"/>
      <c r="G36" s="37"/>
      <c r="H36" s="40"/>
      <c r="I36" s="41"/>
      <c r="J36" s="42"/>
      <c r="K36" s="42"/>
      <c r="L36" s="41"/>
      <c r="M36" s="41"/>
      <c r="N36" s="37"/>
      <c r="O36" s="41"/>
      <c r="P36" s="36" t="s">
        <v>34</v>
      </c>
    </row>
    <row r="37" spans="1:16" s="43" customFormat="1" ht="12.75">
      <c r="A37" s="35"/>
      <c r="B37" s="36">
        <v>17</v>
      </c>
      <c r="C37" s="37" t="s">
        <v>33</v>
      </c>
      <c r="D37" s="36">
        <v>0.18</v>
      </c>
      <c r="E37" s="38">
        <v>180</v>
      </c>
      <c r="F37" s="39">
        <v>0.7</v>
      </c>
      <c r="G37" s="37">
        <f t="shared" si="0"/>
        <v>125.99999999999999</v>
      </c>
      <c r="H37" s="40">
        <v>15</v>
      </c>
      <c r="I37" s="41">
        <f t="shared" si="1"/>
        <v>16.797312430011196</v>
      </c>
      <c r="J37" s="66"/>
      <c r="K37" s="42">
        <f t="shared" si="2"/>
        <v>0</v>
      </c>
      <c r="L37" s="41">
        <f aca="true" t="shared" si="6" ref="L37:L66">E37-G37-K37</f>
        <v>54.000000000000014</v>
      </c>
      <c r="M37" s="41">
        <f aca="true" t="shared" si="7" ref="M37:M66">IF((E37-G37-I37)&gt;L37,L37,(E37-G37-I37))</f>
        <v>37.20268756998882</v>
      </c>
      <c r="N37" s="37">
        <v>0</v>
      </c>
      <c r="O37" s="41">
        <f t="shared" si="4"/>
        <v>37.20268756998882</v>
      </c>
      <c r="P37" s="36"/>
    </row>
    <row r="38" spans="1:16" s="43" customFormat="1" ht="12.75">
      <c r="A38" s="35"/>
      <c r="B38" s="36">
        <v>18</v>
      </c>
      <c r="C38" s="37" t="s">
        <v>33</v>
      </c>
      <c r="D38" s="36">
        <v>0.4</v>
      </c>
      <c r="E38" s="38">
        <v>400</v>
      </c>
      <c r="F38" s="39">
        <v>0.5467</v>
      </c>
      <c r="G38" s="37">
        <f t="shared" si="0"/>
        <v>218.67999999999998</v>
      </c>
      <c r="H38" s="40"/>
      <c r="I38" s="41">
        <f t="shared" si="1"/>
        <v>0</v>
      </c>
      <c r="J38" s="42"/>
      <c r="K38" s="42">
        <f t="shared" si="2"/>
        <v>0</v>
      </c>
      <c r="L38" s="41">
        <f t="shared" si="6"/>
        <v>181.32000000000002</v>
      </c>
      <c r="M38" s="41">
        <f t="shared" si="7"/>
        <v>181.32000000000002</v>
      </c>
      <c r="N38" s="37">
        <v>0</v>
      </c>
      <c r="O38" s="41">
        <f t="shared" si="4"/>
        <v>181.32000000000002</v>
      </c>
      <c r="P38" s="36"/>
    </row>
    <row r="39" spans="1:16" s="43" customFormat="1" ht="12.75">
      <c r="A39" s="35"/>
      <c r="B39" s="36">
        <v>19</v>
      </c>
      <c r="C39" s="37" t="s">
        <v>33</v>
      </c>
      <c r="D39" s="36">
        <v>0.25</v>
      </c>
      <c r="E39" s="38">
        <v>250</v>
      </c>
      <c r="F39" s="39">
        <v>0.73</v>
      </c>
      <c r="G39" s="37">
        <f t="shared" si="0"/>
        <v>182.5</v>
      </c>
      <c r="H39" s="40">
        <v>11</v>
      </c>
      <c r="I39" s="41">
        <f t="shared" si="1"/>
        <v>12.318029115341545</v>
      </c>
      <c r="J39" s="42">
        <v>11</v>
      </c>
      <c r="K39" s="42">
        <f t="shared" si="2"/>
        <v>12.318029115341545</v>
      </c>
      <c r="L39" s="41">
        <f t="shared" si="6"/>
        <v>55.181970884658455</v>
      </c>
      <c r="M39" s="41">
        <f t="shared" si="7"/>
        <v>55.181970884658455</v>
      </c>
      <c r="N39" s="37">
        <v>0</v>
      </c>
      <c r="O39" s="41">
        <f t="shared" si="4"/>
        <v>55.181970884658455</v>
      </c>
      <c r="P39" s="36"/>
    </row>
    <row r="40" spans="1:16" ht="12.75">
      <c r="A40" s="35"/>
      <c r="B40" s="36">
        <v>20</v>
      </c>
      <c r="C40" s="37" t="s">
        <v>33</v>
      </c>
      <c r="D40" s="36">
        <v>0.4</v>
      </c>
      <c r="E40" s="38">
        <v>400</v>
      </c>
      <c r="F40" s="39">
        <v>0.36</v>
      </c>
      <c r="G40" s="37">
        <f t="shared" si="0"/>
        <v>144</v>
      </c>
      <c r="H40" s="40">
        <v>15</v>
      </c>
      <c r="I40" s="41">
        <v>60</v>
      </c>
      <c r="J40" s="42"/>
      <c r="K40" s="42">
        <f t="shared" si="2"/>
        <v>0</v>
      </c>
      <c r="L40" s="41">
        <f t="shared" si="6"/>
        <v>256</v>
      </c>
      <c r="M40" s="41">
        <f t="shared" si="7"/>
        <v>196</v>
      </c>
      <c r="N40" s="37">
        <v>0</v>
      </c>
      <c r="O40" s="41">
        <f t="shared" si="4"/>
        <v>196</v>
      </c>
      <c r="P40" s="36"/>
    </row>
    <row r="41" spans="1:16" s="43" customFormat="1" ht="12.75">
      <c r="A41" s="35"/>
      <c r="B41" s="36">
        <v>21</v>
      </c>
      <c r="C41" s="37" t="s">
        <v>33</v>
      </c>
      <c r="D41" s="36">
        <v>0.25</v>
      </c>
      <c r="E41" s="38">
        <v>250</v>
      </c>
      <c r="F41" s="39">
        <v>0.61</v>
      </c>
      <c r="G41" s="37">
        <f t="shared" si="0"/>
        <v>152.5</v>
      </c>
      <c r="H41" s="40"/>
      <c r="I41" s="41">
        <f t="shared" si="1"/>
        <v>0</v>
      </c>
      <c r="J41" s="66">
        <v>0.035</v>
      </c>
      <c r="K41" s="42">
        <f t="shared" si="2"/>
        <v>0.03919372900335946</v>
      </c>
      <c r="L41" s="41">
        <f t="shared" si="6"/>
        <v>97.46080627099664</v>
      </c>
      <c r="M41" s="41">
        <f t="shared" si="7"/>
        <v>97.46080627099664</v>
      </c>
      <c r="N41" s="37">
        <v>0</v>
      </c>
      <c r="O41" s="41">
        <f t="shared" si="4"/>
        <v>97.46080627099664</v>
      </c>
      <c r="P41" s="36"/>
    </row>
    <row r="42" spans="1:16" s="43" customFormat="1" ht="12.75">
      <c r="A42" s="35"/>
      <c r="B42" s="36">
        <v>22</v>
      </c>
      <c r="C42" s="37" t="s">
        <v>33</v>
      </c>
      <c r="D42" s="36">
        <v>0.16</v>
      </c>
      <c r="E42" s="38">
        <v>160</v>
      </c>
      <c r="F42" s="39">
        <v>0.62</v>
      </c>
      <c r="G42" s="37">
        <f t="shared" si="0"/>
        <v>99.2</v>
      </c>
      <c r="H42" s="40"/>
      <c r="I42" s="41">
        <f t="shared" si="1"/>
        <v>0</v>
      </c>
      <c r="J42" s="67">
        <v>0.07</v>
      </c>
      <c r="K42" s="42">
        <f t="shared" si="2"/>
        <v>0.07838745800671892</v>
      </c>
      <c r="L42" s="41">
        <f t="shared" si="6"/>
        <v>60.72161254199328</v>
      </c>
      <c r="M42" s="41">
        <f t="shared" si="7"/>
        <v>60.72161254199328</v>
      </c>
      <c r="N42" s="37">
        <v>0</v>
      </c>
      <c r="O42" s="41">
        <f t="shared" si="4"/>
        <v>60.72161254199328</v>
      </c>
      <c r="P42" s="36"/>
    </row>
    <row r="43" spans="1:16" ht="12.75">
      <c r="A43" s="35"/>
      <c r="B43" s="36">
        <v>23</v>
      </c>
      <c r="C43" s="37" t="s">
        <v>33</v>
      </c>
      <c r="D43" s="36">
        <v>0.25</v>
      </c>
      <c r="E43" s="38">
        <v>250</v>
      </c>
      <c r="F43" s="39">
        <v>0.57</v>
      </c>
      <c r="G43" s="37">
        <f t="shared" si="0"/>
        <v>142.5</v>
      </c>
      <c r="H43" s="40"/>
      <c r="I43" s="41">
        <v>33</v>
      </c>
      <c r="J43" s="42"/>
      <c r="K43" s="42">
        <f t="shared" si="2"/>
        <v>0</v>
      </c>
      <c r="L43" s="41">
        <f t="shared" si="6"/>
        <v>107.5</v>
      </c>
      <c r="M43" s="41">
        <f t="shared" si="7"/>
        <v>74.5</v>
      </c>
      <c r="N43" s="37">
        <v>0</v>
      </c>
      <c r="O43" s="41">
        <f t="shared" si="4"/>
        <v>74.5</v>
      </c>
      <c r="P43" s="36"/>
    </row>
    <row r="44" spans="1:16" ht="12.75">
      <c r="A44" s="35"/>
      <c r="B44" s="36">
        <v>24</v>
      </c>
      <c r="C44" s="37" t="s">
        <v>33</v>
      </c>
      <c r="D44" s="36">
        <v>0.4</v>
      </c>
      <c r="E44" s="38">
        <v>400</v>
      </c>
      <c r="F44" s="39">
        <v>0.33</v>
      </c>
      <c r="G44" s="37">
        <f t="shared" si="0"/>
        <v>132</v>
      </c>
      <c r="H44" s="40"/>
      <c r="I44" s="41">
        <f t="shared" si="1"/>
        <v>0</v>
      </c>
      <c r="J44" s="42"/>
      <c r="K44" s="42">
        <f t="shared" si="2"/>
        <v>0</v>
      </c>
      <c r="L44" s="41">
        <f t="shared" si="6"/>
        <v>268</v>
      </c>
      <c r="M44" s="41">
        <f t="shared" si="7"/>
        <v>268</v>
      </c>
      <c r="N44" s="37">
        <v>0</v>
      </c>
      <c r="O44" s="41">
        <f t="shared" si="4"/>
        <v>268</v>
      </c>
      <c r="P44" s="36"/>
    </row>
    <row r="45" spans="1:16" ht="12.75">
      <c r="A45" s="35"/>
      <c r="B45" s="36">
        <v>25</v>
      </c>
      <c r="C45" s="37" t="s">
        <v>33</v>
      </c>
      <c r="D45" s="36" t="s">
        <v>66</v>
      </c>
      <c r="E45" s="38">
        <v>800</v>
      </c>
      <c r="F45" s="39">
        <v>0.6</v>
      </c>
      <c r="G45" s="37">
        <f t="shared" si="0"/>
        <v>480</v>
      </c>
      <c r="H45" s="40">
        <v>0.035</v>
      </c>
      <c r="I45" s="41">
        <f t="shared" si="1"/>
        <v>0.03919372900335946</v>
      </c>
      <c r="J45" s="40">
        <v>0.035</v>
      </c>
      <c r="K45" s="42">
        <f t="shared" si="2"/>
        <v>0.03919372900335946</v>
      </c>
      <c r="L45" s="41">
        <f t="shared" si="6"/>
        <v>319.9608062709966</v>
      </c>
      <c r="M45" s="41">
        <f t="shared" si="7"/>
        <v>319.9608062709966</v>
      </c>
      <c r="N45" s="37">
        <v>0</v>
      </c>
      <c r="O45" s="41">
        <f t="shared" si="4"/>
        <v>319.9608062709966</v>
      </c>
      <c r="P45" s="36"/>
    </row>
    <row r="46" spans="1:16" s="43" customFormat="1" ht="12.75">
      <c r="A46" s="35"/>
      <c r="B46" s="36">
        <v>26</v>
      </c>
      <c r="C46" s="37" t="s">
        <v>33</v>
      </c>
      <c r="D46" s="36">
        <v>0.4</v>
      </c>
      <c r="E46" s="38">
        <v>400</v>
      </c>
      <c r="F46" s="39">
        <v>0.5</v>
      </c>
      <c r="G46" s="37">
        <f t="shared" si="0"/>
        <v>200</v>
      </c>
      <c r="H46" s="40"/>
      <c r="I46" s="41">
        <f t="shared" si="1"/>
        <v>0</v>
      </c>
      <c r="J46" s="42">
        <v>11</v>
      </c>
      <c r="K46" s="42">
        <f t="shared" si="2"/>
        <v>12.318029115341545</v>
      </c>
      <c r="L46" s="41">
        <f t="shared" si="6"/>
        <v>187.68197088465845</v>
      </c>
      <c r="M46" s="41">
        <f t="shared" si="7"/>
        <v>187.68197088465845</v>
      </c>
      <c r="N46" s="37">
        <v>0</v>
      </c>
      <c r="O46" s="41">
        <f t="shared" si="4"/>
        <v>187.68197088465845</v>
      </c>
      <c r="P46" s="36"/>
    </row>
    <row r="47" spans="1:16" ht="12.75">
      <c r="A47" s="35"/>
      <c r="B47" s="36">
        <v>27</v>
      </c>
      <c r="C47" s="37" t="s">
        <v>33</v>
      </c>
      <c r="D47" s="36">
        <v>0.4</v>
      </c>
      <c r="E47" s="38">
        <v>400</v>
      </c>
      <c r="F47" s="39">
        <v>0.29</v>
      </c>
      <c r="G47" s="37">
        <f t="shared" si="0"/>
        <v>115.99999999999999</v>
      </c>
      <c r="H47" s="40"/>
      <c r="I47" s="41">
        <f t="shared" si="1"/>
        <v>0</v>
      </c>
      <c r="J47" s="66">
        <v>0.035</v>
      </c>
      <c r="K47" s="42">
        <f t="shared" si="2"/>
        <v>0.03919372900335946</v>
      </c>
      <c r="L47" s="41">
        <f t="shared" si="6"/>
        <v>283.9608062709966</v>
      </c>
      <c r="M47" s="41">
        <f t="shared" si="7"/>
        <v>283.9608062709966</v>
      </c>
      <c r="N47" s="37">
        <v>0</v>
      </c>
      <c r="O47" s="41">
        <f t="shared" si="4"/>
        <v>283.9608062709966</v>
      </c>
      <c r="P47" s="36"/>
    </row>
    <row r="48" spans="1:16" ht="12.75">
      <c r="A48" s="35"/>
      <c r="B48" s="36">
        <v>28</v>
      </c>
      <c r="C48" s="37" t="s">
        <v>33</v>
      </c>
      <c r="D48" s="36">
        <v>0.25</v>
      </c>
      <c r="E48" s="38">
        <v>250</v>
      </c>
      <c r="F48" s="39">
        <v>0.37</v>
      </c>
      <c r="G48" s="37">
        <f t="shared" si="0"/>
        <v>92.5</v>
      </c>
      <c r="H48" s="40">
        <v>0.035</v>
      </c>
      <c r="I48" s="41">
        <f t="shared" si="1"/>
        <v>0.03919372900335946</v>
      </c>
      <c r="J48" s="40">
        <v>0.035</v>
      </c>
      <c r="K48" s="42">
        <f t="shared" si="2"/>
        <v>0.03919372900335946</v>
      </c>
      <c r="L48" s="41">
        <f t="shared" si="6"/>
        <v>157.46080627099664</v>
      </c>
      <c r="M48" s="41">
        <f t="shared" si="7"/>
        <v>157.46080627099664</v>
      </c>
      <c r="N48" s="37">
        <v>0</v>
      </c>
      <c r="O48" s="41">
        <f t="shared" si="4"/>
        <v>157.46080627099664</v>
      </c>
      <c r="P48" s="36"/>
    </row>
    <row r="49" spans="1:16" ht="12.75">
      <c r="A49" s="35"/>
      <c r="B49" s="36">
        <v>29</v>
      </c>
      <c r="C49" s="37" t="s">
        <v>33</v>
      </c>
      <c r="D49" s="36">
        <v>0.16</v>
      </c>
      <c r="E49" s="38">
        <v>160</v>
      </c>
      <c r="F49" s="39">
        <v>0.7</v>
      </c>
      <c r="G49" s="37">
        <f t="shared" si="0"/>
        <v>112</v>
      </c>
      <c r="H49" s="40"/>
      <c r="I49" s="41">
        <f t="shared" si="1"/>
        <v>0</v>
      </c>
      <c r="J49" s="42"/>
      <c r="K49" s="42">
        <f t="shared" si="2"/>
        <v>0</v>
      </c>
      <c r="L49" s="41">
        <f t="shared" si="6"/>
        <v>48</v>
      </c>
      <c r="M49" s="41">
        <f t="shared" si="7"/>
        <v>48</v>
      </c>
      <c r="N49" s="37">
        <v>0</v>
      </c>
      <c r="O49" s="41">
        <f t="shared" si="4"/>
        <v>48</v>
      </c>
      <c r="P49" s="36"/>
    </row>
    <row r="50" spans="1:16" s="43" customFormat="1" ht="12.75">
      <c r="A50" s="35"/>
      <c r="B50" s="36">
        <v>30</v>
      </c>
      <c r="C50" s="37" t="s">
        <v>36</v>
      </c>
      <c r="D50" s="36">
        <v>0.16</v>
      </c>
      <c r="E50" s="38">
        <v>160</v>
      </c>
      <c r="F50" s="39">
        <v>0.41</v>
      </c>
      <c r="G50" s="37">
        <f t="shared" si="0"/>
        <v>65.6</v>
      </c>
      <c r="H50" s="40"/>
      <c r="I50" s="41">
        <f t="shared" si="1"/>
        <v>0</v>
      </c>
      <c r="J50" s="40"/>
      <c r="K50" s="42">
        <f t="shared" si="2"/>
        <v>0</v>
      </c>
      <c r="L50" s="41">
        <f t="shared" si="6"/>
        <v>94.4</v>
      </c>
      <c r="M50" s="41">
        <f t="shared" si="7"/>
        <v>94.4</v>
      </c>
      <c r="N50" s="37">
        <v>0</v>
      </c>
      <c r="O50" s="41">
        <f t="shared" si="4"/>
        <v>94.4</v>
      </c>
      <c r="P50" s="36"/>
    </row>
    <row r="51" spans="1:16" ht="12.75">
      <c r="A51" s="35"/>
      <c r="B51" s="36">
        <v>31</v>
      </c>
      <c r="C51" s="37" t="s">
        <v>33</v>
      </c>
      <c r="D51" s="36">
        <v>0.4</v>
      </c>
      <c r="E51" s="38">
        <v>400</v>
      </c>
      <c r="F51" s="39">
        <v>0.4</v>
      </c>
      <c r="G51" s="37">
        <f t="shared" si="0"/>
        <v>160</v>
      </c>
      <c r="H51" s="40"/>
      <c r="I51" s="41">
        <f t="shared" si="1"/>
        <v>0</v>
      </c>
      <c r="J51" s="40"/>
      <c r="K51" s="42">
        <f t="shared" si="2"/>
        <v>0</v>
      </c>
      <c r="L51" s="41">
        <f t="shared" si="6"/>
        <v>240</v>
      </c>
      <c r="M51" s="41">
        <f t="shared" si="7"/>
        <v>240</v>
      </c>
      <c r="N51" s="37">
        <v>0</v>
      </c>
      <c r="O51" s="41">
        <f t="shared" si="4"/>
        <v>240</v>
      </c>
      <c r="P51" s="36"/>
    </row>
    <row r="52" spans="1:16" s="43" customFormat="1" ht="12.75">
      <c r="A52" s="35"/>
      <c r="B52" s="36">
        <v>32</v>
      </c>
      <c r="C52" s="37" t="s">
        <v>33</v>
      </c>
      <c r="D52" s="36">
        <v>0.32</v>
      </c>
      <c r="E52" s="38">
        <v>320</v>
      </c>
      <c r="F52" s="39">
        <v>0.42</v>
      </c>
      <c r="G52" s="37">
        <f t="shared" si="0"/>
        <v>134.4</v>
      </c>
      <c r="H52" s="40"/>
      <c r="I52" s="41">
        <f t="shared" si="1"/>
        <v>0</v>
      </c>
      <c r="J52" s="47">
        <v>37.5</v>
      </c>
      <c r="K52" s="42">
        <f t="shared" si="2"/>
        <v>41.993281075027994</v>
      </c>
      <c r="L52" s="41">
        <f t="shared" si="6"/>
        <v>143.606718924972</v>
      </c>
      <c r="M52" s="41">
        <f t="shared" si="7"/>
        <v>143.606718924972</v>
      </c>
      <c r="N52" s="37">
        <v>0</v>
      </c>
      <c r="O52" s="41">
        <f t="shared" si="4"/>
        <v>143.606718924972</v>
      </c>
      <c r="P52" s="36"/>
    </row>
    <row r="53" spans="1:16" ht="12.75">
      <c r="A53" s="35"/>
      <c r="B53" s="36">
        <v>33</v>
      </c>
      <c r="C53" s="37" t="s">
        <v>33</v>
      </c>
      <c r="D53" s="36">
        <v>0.4</v>
      </c>
      <c r="E53" s="38">
        <v>400</v>
      </c>
      <c r="F53" s="39">
        <v>0.35</v>
      </c>
      <c r="G53" s="37">
        <f t="shared" si="0"/>
        <v>140</v>
      </c>
      <c r="H53" s="40"/>
      <c r="I53" s="41">
        <f t="shared" si="1"/>
        <v>0</v>
      </c>
      <c r="J53" s="66">
        <v>0.035</v>
      </c>
      <c r="K53" s="42">
        <f t="shared" si="2"/>
        <v>0.03919372900335946</v>
      </c>
      <c r="L53" s="41">
        <f t="shared" si="6"/>
        <v>259.9608062709966</v>
      </c>
      <c r="M53" s="41">
        <f t="shared" si="7"/>
        <v>259.9608062709966</v>
      </c>
      <c r="N53" s="37">
        <v>0</v>
      </c>
      <c r="O53" s="41">
        <f t="shared" si="4"/>
        <v>259.9608062709966</v>
      </c>
      <c r="P53" s="36"/>
    </row>
    <row r="54" spans="1:16" s="43" customFormat="1" ht="12.75">
      <c r="A54" s="35"/>
      <c r="B54" s="36">
        <v>34</v>
      </c>
      <c r="C54" s="37" t="s">
        <v>33</v>
      </c>
      <c r="D54" s="36">
        <v>0.25</v>
      </c>
      <c r="E54" s="38">
        <v>250</v>
      </c>
      <c r="F54" s="39">
        <v>0.46</v>
      </c>
      <c r="G54" s="37">
        <f t="shared" si="0"/>
        <v>115</v>
      </c>
      <c r="H54" s="40">
        <v>11</v>
      </c>
      <c r="I54" s="41">
        <f t="shared" si="1"/>
        <v>12.318029115341545</v>
      </c>
      <c r="J54" s="42"/>
      <c r="K54" s="42">
        <f t="shared" si="2"/>
        <v>0</v>
      </c>
      <c r="L54" s="41">
        <f t="shared" si="6"/>
        <v>135</v>
      </c>
      <c r="M54" s="41">
        <f t="shared" si="7"/>
        <v>122.68197088465845</v>
      </c>
      <c r="N54" s="37">
        <v>0</v>
      </c>
      <c r="O54" s="41">
        <f t="shared" si="4"/>
        <v>122.68197088465845</v>
      </c>
      <c r="P54" s="36" t="s">
        <v>1</v>
      </c>
    </row>
    <row r="55" spans="1:16" s="43" customFormat="1" ht="12.75">
      <c r="A55" s="35"/>
      <c r="B55" s="36">
        <v>35</v>
      </c>
      <c r="C55" s="37" t="s">
        <v>33</v>
      </c>
      <c r="D55" s="36">
        <v>0.25</v>
      </c>
      <c r="E55" s="38">
        <v>250</v>
      </c>
      <c r="F55" s="39">
        <v>0.19</v>
      </c>
      <c r="G55" s="37">
        <f t="shared" si="0"/>
        <v>47.5</v>
      </c>
      <c r="H55" s="40"/>
      <c r="I55" s="41">
        <f t="shared" si="1"/>
        <v>0</v>
      </c>
      <c r="J55" s="42"/>
      <c r="K55" s="42">
        <f t="shared" si="2"/>
        <v>0</v>
      </c>
      <c r="L55" s="41">
        <f t="shared" si="6"/>
        <v>202.5</v>
      </c>
      <c r="M55" s="41">
        <f t="shared" si="7"/>
        <v>202.5</v>
      </c>
      <c r="N55" s="37">
        <v>0</v>
      </c>
      <c r="O55" s="41">
        <f t="shared" si="4"/>
        <v>202.5</v>
      </c>
      <c r="P55" s="36"/>
    </row>
    <row r="56" spans="1:16" s="43" customFormat="1" ht="12.75">
      <c r="A56" s="35"/>
      <c r="B56" s="36">
        <v>36</v>
      </c>
      <c r="C56" s="37" t="s">
        <v>33</v>
      </c>
      <c r="D56" s="36">
        <v>0.25</v>
      </c>
      <c r="E56" s="38">
        <v>250</v>
      </c>
      <c r="F56" s="39">
        <v>0.75</v>
      </c>
      <c r="G56" s="37">
        <f t="shared" si="0"/>
        <v>187.5</v>
      </c>
      <c r="H56" s="40"/>
      <c r="I56" s="41">
        <f t="shared" si="1"/>
        <v>0</v>
      </c>
      <c r="J56" s="42"/>
      <c r="K56" s="42">
        <f t="shared" si="2"/>
        <v>0</v>
      </c>
      <c r="L56" s="41">
        <f t="shared" si="6"/>
        <v>62.5</v>
      </c>
      <c r="M56" s="41">
        <f t="shared" si="7"/>
        <v>62.5</v>
      </c>
      <c r="N56" s="37">
        <v>0</v>
      </c>
      <c r="O56" s="41">
        <f t="shared" si="4"/>
        <v>62.5</v>
      </c>
      <c r="P56" s="36"/>
    </row>
    <row r="57" spans="1:16" ht="12.75">
      <c r="A57" s="35"/>
      <c r="B57" s="36">
        <v>37</v>
      </c>
      <c r="C57" s="37" t="s">
        <v>33</v>
      </c>
      <c r="D57" s="36">
        <v>0.18</v>
      </c>
      <c r="E57" s="38">
        <v>180</v>
      </c>
      <c r="F57" s="39">
        <v>0.38</v>
      </c>
      <c r="G57" s="37">
        <f t="shared" si="0"/>
        <v>68.4</v>
      </c>
      <c r="H57" s="40"/>
      <c r="I57" s="41">
        <f t="shared" si="1"/>
        <v>0</v>
      </c>
      <c r="J57" s="42"/>
      <c r="K57" s="42">
        <f t="shared" si="2"/>
        <v>0</v>
      </c>
      <c r="L57" s="41">
        <f t="shared" si="6"/>
        <v>111.6</v>
      </c>
      <c r="M57" s="41">
        <f t="shared" si="7"/>
        <v>111.6</v>
      </c>
      <c r="N57" s="37">
        <v>0</v>
      </c>
      <c r="O57" s="41">
        <f t="shared" si="4"/>
        <v>111.6</v>
      </c>
      <c r="P57" s="36"/>
    </row>
    <row r="58" spans="1:16" s="43" customFormat="1" ht="12.75">
      <c r="A58" s="35"/>
      <c r="B58" s="36">
        <v>38</v>
      </c>
      <c r="C58" s="37" t="s">
        <v>36</v>
      </c>
      <c r="D58" s="36">
        <v>0.25</v>
      </c>
      <c r="E58" s="38">
        <v>250</v>
      </c>
      <c r="F58" s="39">
        <v>0.11</v>
      </c>
      <c r="G58" s="37">
        <f t="shared" si="0"/>
        <v>27.5</v>
      </c>
      <c r="H58" s="40"/>
      <c r="I58" s="41">
        <f t="shared" si="1"/>
        <v>0</v>
      </c>
      <c r="J58" s="42"/>
      <c r="K58" s="42">
        <f t="shared" si="2"/>
        <v>0</v>
      </c>
      <c r="L58" s="41">
        <f t="shared" si="6"/>
        <v>222.5</v>
      </c>
      <c r="M58" s="41">
        <f t="shared" si="7"/>
        <v>222.5</v>
      </c>
      <c r="N58" s="37">
        <v>0</v>
      </c>
      <c r="O58" s="41">
        <f t="shared" si="4"/>
        <v>222.5</v>
      </c>
      <c r="P58" s="36"/>
    </row>
    <row r="59" spans="1:16" ht="12.75">
      <c r="A59" s="35"/>
      <c r="B59" s="36">
        <v>39</v>
      </c>
      <c r="C59" s="37" t="s">
        <v>33</v>
      </c>
      <c r="D59" s="36">
        <v>0.16</v>
      </c>
      <c r="E59" s="38">
        <v>160</v>
      </c>
      <c r="F59" s="39">
        <v>0.42</v>
      </c>
      <c r="G59" s="37">
        <f t="shared" si="0"/>
        <v>67.2</v>
      </c>
      <c r="H59" s="40"/>
      <c r="I59" s="41">
        <f t="shared" si="1"/>
        <v>0</v>
      </c>
      <c r="J59" s="66"/>
      <c r="K59" s="42">
        <f t="shared" si="2"/>
        <v>0</v>
      </c>
      <c r="L59" s="41">
        <f t="shared" si="6"/>
        <v>92.8</v>
      </c>
      <c r="M59" s="41">
        <f t="shared" si="7"/>
        <v>92.8</v>
      </c>
      <c r="N59" s="37">
        <v>0</v>
      </c>
      <c r="O59" s="41">
        <f t="shared" si="4"/>
        <v>92.8</v>
      </c>
      <c r="P59" s="36"/>
    </row>
    <row r="60" spans="1:16" s="43" customFormat="1" ht="12.75">
      <c r="A60" s="35"/>
      <c r="B60" s="44">
        <v>40</v>
      </c>
      <c r="C60" s="37" t="s">
        <v>33</v>
      </c>
      <c r="D60" s="36">
        <v>0.25</v>
      </c>
      <c r="E60" s="38">
        <v>250</v>
      </c>
      <c r="F60" s="39">
        <v>0.47</v>
      </c>
      <c r="G60" s="37">
        <f t="shared" si="0"/>
        <v>117.5</v>
      </c>
      <c r="H60" s="40"/>
      <c r="I60" s="41">
        <f t="shared" si="1"/>
        <v>0</v>
      </c>
      <c r="J60" s="42"/>
      <c r="K60" s="42">
        <f t="shared" si="2"/>
        <v>0</v>
      </c>
      <c r="L60" s="41">
        <f t="shared" si="6"/>
        <v>132.5</v>
      </c>
      <c r="M60" s="41">
        <f t="shared" si="7"/>
        <v>132.5</v>
      </c>
      <c r="N60" s="37">
        <v>0</v>
      </c>
      <c r="O60" s="41">
        <f t="shared" si="4"/>
        <v>132.5</v>
      </c>
      <c r="P60" s="36"/>
    </row>
    <row r="61" spans="1:16" ht="12.75">
      <c r="A61" s="35"/>
      <c r="B61" s="36">
        <v>41</v>
      </c>
      <c r="C61" s="37" t="s">
        <v>33</v>
      </c>
      <c r="D61" s="36">
        <v>0.16</v>
      </c>
      <c r="E61" s="38">
        <v>160</v>
      </c>
      <c r="F61" s="65">
        <v>0.13</v>
      </c>
      <c r="G61" s="37">
        <f t="shared" si="0"/>
        <v>20.8</v>
      </c>
      <c r="H61" s="40"/>
      <c r="I61" s="41">
        <f t="shared" si="1"/>
        <v>0</v>
      </c>
      <c r="J61" s="42"/>
      <c r="K61" s="42">
        <f t="shared" si="2"/>
        <v>0</v>
      </c>
      <c r="L61" s="41">
        <f t="shared" si="6"/>
        <v>139.2</v>
      </c>
      <c r="M61" s="41">
        <f t="shared" si="7"/>
        <v>139.2</v>
      </c>
      <c r="N61" s="37">
        <v>0</v>
      </c>
      <c r="O61" s="41">
        <f t="shared" si="4"/>
        <v>139.2</v>
      </c>
      <c r="P61" s="36"/>
    </row>
    <row r="62" spans="1:16" s="43" customFormat="1" ht="12.75">
      <c r="A62" s="35"/>
      <c r="B62" s="36">
        <v>42</v>
      </c>
      <c r="C62" s="37" t="s">
        <v>33</v>
      </c>
      <c r="D62" s="36">
        <v>0.1</v>
      </c>
      <c r="E62" s="38">
        <v>100</v>
      </c>
      <c r="F62" s="39">
        <v>0.51</v>
      </c>
      <c r="G62" s="37">
        <f t="shared" si="0"/>
        <v>51</v>
      </c>
      <c r="H62" s="40">
        <v>11</v>
      </c>
      <c r="I62" s="41">
        <f t="shared" si="1"/>
        <v>12.318029115341545</v>
      </c>
      <c r="J62" s="66">
        <v>0.035</v>
      </c>
      <c r="K62" s="42">
        <f t="shared" si="2"/>
        <v>0.03919372900335946</v>
      </c>
      <c r="L62" s="41">
        <f t="shared" si="6"/>
        <v>48.96080627099664</v>
      </c>
      <c r="M62" s="41">
        <f t="shared" si="7"/>
        <v>36.681970884658455</v>
      </c>
      <c r="N62" s="37">
        <v>0</v>
      </c>
      <c r="O62" s="41">
        <f t="shared" si="4"/>
        <v>36.681970884658455</v>
      </c>
      <c r="P62" s="36"/>
    </row>
    <row r="63" spans="1:16" s="43" customFormat="1" ht="12.75">
      <c r="A63" s="35"/>
      <c r="B63" s="36">
        <v>43</v>
      </c>
      <c r="C63" s="37" t="s">
        <v>33</v>
      </c>
      <c r="D63" s="36">
        <v>0.4</v>
      </c>
      <c r="E63" s="38">
        <v>400</v>
      </c>
      <c r="F63" s="39">
        <v>0.39</v>
      </c>
      <c r="G63" s="37">
        <f t="shared" si="0"/>
        <v>156</v>
      </c>
      <c r="H63" s="40"/>
      <c r="I63" s="41">
        <f t="shared" si="1"/>
        <v>0</v>
      </c>
      <c r="J63" s="66"/>
      <c r="K63" s="42">
        <f t="shared" si="2"/>
        <v>0</v>
      </c>
      <c r="L63" s="41">
        <f t="shared" si="6"/>
        <v>244</v>
      </c>
      <c r="M63" s="41">
        <f t="shared" si="7"/>
        <v>244</v>
      </c>
      <c r="N63" s="37">
        <v>0</v>
      </c>
      <c r="O63" s="41">
        <f t="shared" si="4"/>
        <v>244</v>
      </c>
      <c r="P63" s="36"/>
    </row>
    <row r="64" spans="1:16" s="43" customFormat="1" ht="12.75">
      <c r="A64" s="35"/>
      <c r="B64" s="36">
        <v>44</v>
      </c>
      <c r="C64" s="37" t="s">
        <v>33</v>
      </c>
      <c r="D64" s="36">
        <v>0.16</v>
      </c>
      <c r="E64" s="38">
        <v>160</v>
      </c>
      <c r="F64" s="39">
        <v>0.68</v>
      </c>
      <c r="G64" s="37">
        <f t="shared" si="0"/>
        <v>108.80000000000001</v>
      </c>
      <c r="H64" s="40"/>
      <c r="I64" s="41">
        <f t="shared" si="1"/>
        <v>0</v>
      </c>
      <c r="J64" s="42"/>
      <c r="K64" s="42">
        <f>J64/0.893</f>
        <v>0</v>
      </c>
      <c r="L64" s="41">
        <f t="shared" si="6"/>
        <v>51.19999999999999</v>
      </c>
      <c r="M64" s="41">
        <f t="shared" si="7"/>
        <v>51.19999999999999</v>
      </c>
      <c r="N64" s="37">
        <v>0</v>
      </c>
      <c r="O64" s="41">
        <f t="shared" si="4"/>
        <v>51.19999999999999</v>
      </c>
      <c r="P64" s="36"/>
    </row>
    <row r="65" spans="1:16" s="43" customFormat="1" ht="12.75">
      <c r="A65" s="35"/>
      <c r="B65" s="36">
        <v>45</v>
      </c>
      <c r="C65" s="37" t="s">
        <v>33</v>
      </c>
      <c r="D65" s="36">
        <v>0.4</v>
      </c>
      <c r="E65" s="38">
        <v>400</v>
      </c>
      <c r="F65" s="39">
        <v>0.33</v>
      </c>
      <c r="G65" s="37">
        <f t="shared" si="0"/>
        <v>132</v>
      </c>
      <c r="H65" s="40"/>
      <c r="I65" s="41">
        <f t="shared" si="1"/>
        <v>0</v>
      </c>
      <c r="J65" s="47">
        <v>40</v>
      </c>
      <c r="K65" s="42">
        <f t="shared" si="2"/>
        <v>44.79283314669653</v>
      </c>
      <c r="L65" s="41">
        <f t="shared" si="6"/>
        <v>223.20716685330348</v>
      </c>
      <c r="M65" s="41">
        <f t="shared" si="7"/>
        <v>223.20716685330348</v>
      </c>
      <c r="N65" s="37">
        <v>0</v>
      </c>
      <c r="O65" s="41">
        <f t="shared" si="4"/>
        <v>223.20716685330348</v>
      </c>
      <c r="P65" s="36"/>
    </row>
    <row r="66" spans="1:16" ht="12.75">
      <c r="A66" s="35"/>
      <c r="B66" s="36">
        <v>46</v>
      </c>
      <c r="C66" s="37" t="s">
        <v>33</v>
      </c>
      <c r="D66" s="36">
        <v>0.4</v>
      </c>
      <c r="E66" s="38">
        <v>400</v>
      </c>
      <c r="F66" s="39">
        <v>0.36</v>
      </c>
      <c r="G66" s="37">
        <f t="shared" si="0"/>
        <v>144</v>
      </c>
      <c r="H66" s="40"/>
      <c r="I66" s="41">
        <f t="shared" si="1"/>
        <v>0</v>
      </c>
      <c r="J66" s="42"/>
      <c r="K66" s="42">
        <f t="shared" si="2"/>
        <v>0</v>
      </c>
      <c r="L66" s="41">
        <f t="shared" si="6"/>
        <v>256</v>
      </c>
      <c r="M66" s="41">
        <f t="shared" si="7"/>
        <v>256</v>
      </c>
      <c r="N66" s="37">
        <v>0</v>
      </c>
      <c r="O66" s="41">
        <f t="shared" si="4"/>
        <v>256</v>
      </c>
      <c r="P66" s="36"/>
    </row>
    <row r="67" spans="1:16" ht="12.75">
      <c r="A67" s="35"/>
      <c r="B67" s="36">
        <v>47</v>
      </c>
      <c r="C67" s="37" t="s">
        <v>33</v>
      </c>
      <c r="D67" s="36">
        <v>0.63</v>
      </c>
      <c r="E67" s="38">
        <v>630</v>
      </c>
      <c r="F67" s="39"/>
      <c r="G67" s="37"/>
      <c r="H67" s="40"/>
      <c r="I67" s="41"/>
      <c r="J67" s="42"/>
      <c r="K67" s="42"/>
      <c r="L67" s="41"/>
      <c r="M67" s="41"/>
      <c r="N67" s="37"/>
      <c r="O67" s="41"/>
      <c r="P67" s="36" t="s">
        <v>34</v>
      </c>
    </row>
    <row r="68" spans="1:16" ht="12.75">
      <c r="A68" s="35"/>
      <c r="B68" s="36">
        <v>48</v>
      </c>
      <c r="C68" s="37" t="s">
        <v>33</v>
      </c>
      <c r="D68" s="36">
        <v>0.32</v>
      </c>
      <c r="E68" s="38">
        <v>320</v>
      </c>
      <c r="F68" s="39"/>
      <c r="G68" s="37"/>
      <c r="H68" s="40"/>
      <c r="I68" s="41"/>
      <c r="J68" s="42"/>
      <c r="K68" s="42"/>
      <c r="L68" s="41"/>
      <c r="M68" s="41"/>
      <c r="N68" s="37"/>
      <c r="O68" s="41"/>
      <c r="P68" s="36" t="s">
        <v>34</v>
      </c>
    </row>
    <row r="69" spans="1:16" ht="12.75">
      <c r="A69" s="35"/>
      <c r="B69" s="36">
        <v>49</v>
      </c>
      <c r="C69" s="37" t="s">
        <v>33</v>
      </c>
      <c r="D69" s="36">
        <v>0.25</v>
      </c>
      <c r="E69" s="38">
        <v>250</v>
      </c>
      <c r="F69" s="39"/>
      <c r="G69" s="37"/>
      <c r="H69" s="40"/>
      <c r="I69" s="41"/>
      <c r="J69" s="42"/>
      <c r="K69" s="42"/>
      <c r="L69" s="41">
        <f>E69-G69-K69</f>
        <v>250</v>
      </c>
      <c r="M69" s="41">
        <f>IF((E69-G69-I69)&gt;L69,L69,(E69-G69-I69))</f>
        <v>250</v>
      </c>
      <c r="N69" s="37">
        <v>0</v>
      </c>
      <c r="O69" s="41">
        <f t="shared" si="4"/>
        <v>250</v>
      </c>
      <c r="P69" s="36" t="s">
        <v>37</v>
      </c>
    </row>
    <row r="70" spans="1:16" ht="12.75">
      <c r="A70" s="35"/>
      <c r="B70" s="36" t="s">
        <v>38</v>
      </c>
      <c r="C70" s="37" t="s">
        <v>33</v>
      </c>
      <c r="D70" s="36" t="s">
        <v>66</v>
      </c>
      <c r="E70" s="38">
        <v>800</v>
      </c>
      <c r="F70" s="39"/>
      <c r="G70" s="37"/>
      <c r="H70" s="40"/>
      <c r="I70" s="41"/>
      <c r="J70" s="42"/>
      <c r="K70" s="42"/>
      <c r="L70" s="41"/>
      <c r="M70" s="41"/>
      <c r="N70" s="37"/>
      <c r="O70" s="41"/>
      <c r="P70" s="36" t="s">
        <v>34</v>
      </c>
    </row>
    <row r="71" spans="1:16" ht="12.75">
      <c r="A71" s="35"/>
      <c r="B71" s="36">
        <v>50</v>
      </c>
      <c r="C71" s="37" t="s">
        <v>33</v>
      </c>
      <c r="D71" s="36">
        <v>0.1</v>
      </c>
      <c r="E71" s="38">
        <v>100</v>
      </c>
      <c r="F71" s="39">
        <v>0.15</v>
      </c>
      <c r="G71" s="37">
        <f t="shared" si="0"/>
        <v>15</v>
      </c>
      <c r="H71" s="40"/>
      <c r="I71" s="41">
        <f t="shared" si="1"/>
        <v>0</v>
      </c>
      <c r="J71" s="42"/>
      <c r="K71" s="42">
        <f t="shared" si="2"/>
        <v>0</v>
      </c>
      <c r="L71" s="41">
        <f>E71-G71-K71</f>
        <v>85</v>
      </c>
      <c r="M71" s="41">
        <f>IF((E71-G71-I71)&gt;L71,L71,(E71-G71-I71))</f>
        <v>85</v>
      </c>
      <c r="N71" s="37">
        <v>0</v>
      </c>
      <c r="O71" s="41">
        <f t="shared" si="4"/>
        <v>85</v>
      </c>
      <c r="P71" s="36"/>
    </row>
    <row r="72" spans="1:16" ht="12.75">
      <c r="A72" s="35"/>
      <c r="B72" s="36">
        <v>51</v>
      </c>
      <c r="C72" s="37" t="s">
        <v>33</v>
      </c>
      <c r="D72" s="36">
        <v>0.1</v>
      </c>
      <c r="E72" s="38">
        <v>100</v>
      </c>
      <c r="F72" s="39">
        <v>0.72</v>
      </c>
      <c r="G72" s="37">
        <f t="shared" si="0"/>
        <v>72</v>
      </c>
      <c r="H72" s="40"/>
      <c r="I72" s="41">
        <f t="shared" si="1"/>
        <v>0</v>
      </c>
      <c r="J72" s="42"/>
      <c r="K72" s="42">
        <f t="shared" si="2"/>
        <v>0</v>
      </c>
      <c r="L72" s="41">
        <f>E72-G72-K72</f>
        <v>28</v>
      </c>
      <c r="M72" s="41">
        <f>IF((E72-G72-I72)&gt;L72,L72,(E72-G72-I72))</f>
        <v>28</v>
      </c>
      <c r="N72" s="37">
        <v>0</v>
      </c>
      <c r="O72" s="41">
        <f t="shared" si="4"/>
        <v>28</v>
      </c>
      <c r="P72" s="36"/>
    </row>
    <row r="73" spans="1:16" ht="12.75">
      <c r="A73" s="35"/>
      <c r="B73" s="36">
        <v>52</v>
      </c>
      <c r="C73" s="37" t="s">
        <v>33</v>
      </c>
      <c r="D73" s="36" t="s">
        <v>66</v>
      </c>
      <c r="E73" s="38">
        <v>800</v>
      </c>
      <c r="F73" s="39"/>
      <c r="G73" s="37"/>
      <c r="H73" s="40"/>
      <c r="I73" s="41"/>
      <c r="J73" s="42"/>
      <c r="K73" s="42"/>
      <c r="L73" s="41"/>
      <c r="M73" s="41"/>
      <c r="N73" s="37"/>
      <c r="O73" s="41"/>
      <c r="P73" s="36" t="s">
        <v>34</v>
      </c>
    </row>
    <row r="74" spans="1:16" s="43" customFormat="1" ht="12.75">
      <c r="A74" s="35"/>
      <c r="B74" s="36">
        <v>53</v>
      </c>
      <c r="C74" s="37" t="s">
        <v>33</v>
      </c>
      <c r="D74" s="36">
        <v>0.25</v>
      </c>
      <c r="E74" s="38">
        <v>250</v>
      </c>
      <c r="F74" s="39">
        <v>0.72</v>
      </c>
      <c r="G74" s="37">
        <f t="shared" si="0"/>
        <v>180</v>
      </c>
      <c r="H74" s="40"/>
      <c r="I74" s="41">
        <f t="shared" si="1"/>
        <v>0</v>
      </c>
      <c r="J74" s="66">
        <v>0.07</v>
      </c>
      <c r="K74" s="42">
        <f t="shared" si="2"/>
        <v>0.07838745800671892</v>
      </c>
      <c r="L74" s="41">
        <f>E74-G74-K74</f>
        <v>69.92161254199328</v>
      </c>
      <c r="M74" s="41">
        <f>IF((E74-G74-I74)&gt;L74,L74,(E74-G74-I74))</f>
        <v>69.92161254199328</v>
      </c>
      <c r="N74" s="37">
        <v>0</v>
      </c>
      <c r="O74" s="41">
        <f t="shared" si="4"/>
        <v>69.92161254199328</v>
      </c>
      <c r="P74" s="36"/>
    </row>
    <row r="75" spans="1:16" s="43" customFormat="1" ht="12.75">
      <c r="A75" s="35"/>
      <c r="B75" s="36">
        <v>54</v>
      </c>
      <c r="C75" s="37" t="s">
        <v>33</v>
      </c>
      <c r="D75" s="36">
        <v>0.4</v>
      </c>
      <c r="E75" s="38">
        <v>400</v>
      </c>
      <c r="F75" s="39">
        <v>0.21</v>
      </c>
      <c r="G75" s="37">
        <f t="shared" si="0"/>
        <v>84</v>
      </c>
      <c r="H75" s="40"/>
      <c r="I75" s="41">
        <f t="shared" si="1"/>
        <v>0</v>
      </c>
      <c r="J75" s="66">
        <v>7.535</v>
      </c>
      <c r="K75" s="42">
        <f t="shared" si="2"/>
        <v>8.437849944008958</v>
      </c>
      <c r="L75" s="41">
        <f>E75-G75-K75</f>
        <v>307.562150055991</v>
      </c>
      <c r="M75" s="41">
        <f>IF((E75-G75-I75)&gt;L75,L75,(E75-G75-I75))</f>
        <v>307.562150055991</v>
      </c>
      <c r="N75" s="37">
        <v>0</v>
      </c>
      <c r="O75" s="41">
        <f t="shared" si="4"/>
        <v>307.562150055991</v>
      </c>
      <c r="P75" s="36"/>
    </row>
    <row r="76" spans="1:16" s="43" customFormat="1" ht="12.75">
      <c r="A76" s="35"/>
      <c r="B76" s="36">
        <v>55</v>
      </c>
      <c r="C76" s="37" t="s">
        <v>33</v>
      </c>
      <c r="D76" s="36">
        <v>0.4</v>
      </c>
      <c r="E76" s="38">
        <v>400</v>
      </c>
      <c r="F76" s="39">
        <v>0.47</v>
      </c>
      <c r="G76" s="37">
        <f t="shared" si="0"/>
        <v>188</v>
      </c>
      <c r="H76" s="40">
        <v>0.015</v>
      </c>
      <c r="I76" s="41">
        <f t="shared" si="1"/>
        <v>0.0167973124300112</v>
      </c>
      <c r="J76" s="47"/>
      <c r="K76" s="42">
        <f t="shared" si="2"/>
        <v>0</v>
      </c>
      <c r="L76" s="41">
        <f>E76-G76-K76</f>
        <v>212</v>
      </c>
      <c r="M76" s="41">
        <f>IF((E76-G76-I76)&gt;L76,L76,(E76-G76-I76))</f>
        <v>211.98320268756999</v>
      </c>
      <c r="N76" s="37">
        <v>0</v>
      </c>
      <c r="O76" s="41">
        <f>M76+N76</f>
        <v>211.98320268756999</v>
      </c>
      <c r="P76" s="36"/>
    </row>
    <row r="77" spans="1:16" ht="12.75">
      <c r="A77" s="35"/>
      <c r="B77" s="36">
        <v>56</v>
      </c>
      <c r="C77" s="37" t="s">
        <v>33</v>
      </c>
      <c r="D77" s="36">
        <v>0.4</v>
      </c>
      <c r="E77" s="38">
        <v>400</v>
      </c>
      <c r="F77" s="39"/>
      <c r="G77" s="37"/>
      <c r="H77" s="40"/>
      <c r="I77" s="41"/>
      <c r="J77" s="42"/>
      <c r="K77" s="42"/>
      <c r="L77" s="41"/>
      <c r="M77" s="41"/>
      <c r="N77" s="37"/>
      <c r="O77" s="41"/>
      <c r="P77" s="36" t="s">
        <v>34</v>
      </c>
    </row>
    <row r="78" spans="1:16" s="43" customFormat="1" ht="12.75">
      <c r="A78" s="35"/>
      <c r="B78" s="36">
        <v>57</v>
      </c>
      <c r="C78" s="37" t="s">
        <v>33</v>
      </c>
      <c r="D78" s="36">
        <v>0.25</v>
      </c>
      <c r="E78" s="38">
        <v>250</v>
      </c>
      <c r="F78" s="39">
        <v>0.35</v>
      </c>
      <c r="G78" s="37">
        <f t="shared" si="0"/>
        <v>87.5</v>
      </c>
      <c r="H78" s="40"/>
      <c r="I78" s="41">
        <f t="shared" si="1"/>
        <v>0</v>
      </c>
      <c r="J78" s="66"/>
      <c r="K78" s="42">
        <f t="shared" si="2"/>
        <v>0</v>
      </c>
      <c r="L78" s="41">
        <f>E78-G78-K78</f>
        <v>162.5</v>
      </c>
      <c r="M78" s="41">
        <f>IF((E78-G78-I78)&gt;L78,L78,(E78-G78-I78))</f>
        <v>162.5</v>
      </c>
      <c r="N78" s="37">
        <v>0</v>
      </c>
      <c r="O78" s="41">
        <f t="shared" si="4"/>
        <v>162.5</v>
      </c>
      <c r="P78" s="36"/>
    </row>
    <row r="79" spans="1:16" ht="12.75">
      <c r="A79" s="35"/>
      <c r="B79" s="36">
        <v>59</v>
      </c>
      <c r="C79" s="37" t="s">
        <v>33</v>
      </c>
      <c r="D79" s="36" t="s">
        <v>61</v>
      </c>
      <c r="E79" s="38">
        <v>1260</v>
      </c>
      <c r="F79" s="39">
        <v>0.47</v>
      </c>
      <c r="G79" s="37">
        <f t="shared" si="0"/>
        <v>592.1999999999999</v>
      </c>
      <c r="H79" s="40"/>
      <c r="I79" s="41">
        <f t="shared" si="1"/>
        <v>0</v>
      </c>
      <c r="J79" s="42"/>
      <c r="K79" s="42">
        <f t="shared" si="2"/>
        <v>0</v>
      </c>
      <c r="L79" s="41">
        <f>E79-G79-K79</f>
        <v>667.8000000000001</v>
      </c>
      <c r="M79" s="41">
        <f>IF((E79-G79-I79)&gt;L79,L79,(E79-G79-I79))</f>
        <v>667.8000000000001</v>
      </c>
      <c r="N79" s="37">
        <v>0</v>
      </c>
      <c r="O79" s="41">
        <f t="shared" si="4"/>
        <v>667.8000000000001</v>
      </c>
      <c r="P79" s="36" t="s">
        <v>37</v>
      </c>
    </row>
    <row r="80" spans="1:16" s="43" customFormat="1" ht="12.75">
      <c r="A80" s="35"/>
      <c r="B80" s="36">
        <v>60</v>
      </c>
      <c r="C80" s="37" t="s">
        <v>33</v>
      </c>
      <c r="D80" s="36">
        <v>0.4</v>
      </c>
      <c r="E80" s="38">
        <v>400</v>
      </c>
      <c r="F80" s="39">
        <v>0.27</v>
      </c>
      <c r="G80" s="37">
        <f t="shared" si="0"/>
        <v>108</v>
      </c>
      <c r="H80" s="40"/>
      <c r="I80" s="41">
        <f t="shared" si="1"/>
        <v>0</v>
      </c>
      <c r="J80" s="66">
        <v>0.035</v>
      </c>
      <c r="K80" s="42">
        <f t="shared" si="2"/>
        <v>0.03919372900335946</v>
      </c>
      <c r="L80" s="41">
        <f>E80-G80-K80</f>
        <v>291.9608062709966</v>
      </c>
      <c r="M80" s="41">
        <f>IF((E80-G80-I80)&gt;L80,L80,(E80-G80-I80))</f>
        <v>291.9608062709966</v>
      </c>
      <c r="N80" s="37">
        <v>0</v>
      </c>
      <c r="O80" s="41">
        <f t="shared" si="4"/>
        <v>291.9608062709966</v>
      </c>
      <c r="P80" s="36"/>
    </row>
    <row r="81" spans="1:16" s="43" customFormat="1" ht="12.75">
      <c r="A81" s="35"/>
      <c r="B81" s="36">
        <v>61</v>
      </c>
      <c r="C81" s="37" t="s">
        <v>33</v>
      </c>
      <c r="D81" s="36">
        <v>0.4</v>
      </c>
      <c r="E81" s="38">
        <v>400</v>
      </c>
      <c r="F81" s="39">
        <v>0.37</v>
      </c>
      <c r="G81" s="37">
        <f t="shared" si="0"/>
        <v>148</v>
      </c>
      <c r="H81" s="40"/>
      <c r="I81" s="41">
        <f>H81/0.893</f>
        <v>0</v>
      </c>
      <c r="J81" s="42"/>
      <c r="K81" s="42">
        <f t="shared" si="2"/>
        <v>0</v>
      </c>
      <c r="L81" s="41">
        <f>E81-G81-K81</f>
        <v>252</v>
      </c>
      <c r="M81" s="41">
        <f>IF((E81-G81-I81)&gt;L81,L81,(E81-G81-I81))</f>
        <v>252</v>
      </c>
      <c r="N81" s="37">
        <v>0</v>
      </c>
      <c r="O81" s="41">
        <f t="shared" si="4"/>
        <v>252</v>
      </c>
      <c r="P81" s="36"/>
    </row>
    <row r="82" spans="1:16" ht="12.75">
      <c r="A82" s="35"/>
      <c r="B82" s="36">
        <v>62</v>
      </c>
      <c r="C82" s="37" t="s">
        <v>33</v>
      </c>
      <c r="D82" s="36" t="s">
        <v>67</v>
      </c>
      <c r="E82" s="38">
        <v>340</v>
      </c>
      <c r="F82" s="39"/>
      <c r="G82" s="37"/>
      <c r="H82" s="40"/>
      <c r="I82" s="41"/>
      <c r="J82" s="42"/>
      <c r="K82" s="42"/>
      <c r="L82" s="41"/>
      <c r="M82" s="41"/>
      <c r="N82" s="37"/>
      <c r="O82" s="41"/>
      <c r="P82" s="36" t="s">
        <v>34</v>
      </c>
    </row>
    <row r="83" spans="1:16" ht="12.75">
      <c r="A83" s="35"/>
      <c r="B83" s="36">
        <v>63</v>
      </c>
      <c r="C83" s="37" t="s">
        <v>33</v>
      </c>
      <c r="D83" s="36">
        <v>0.4</v>
      </c>
      <c r="E83" s="38">
        <v>400</v>
      </c>
      <c r="F83" s="39">
        <v>0.38</v>
      </c>
      <c r="G83" s="37">
        <f t="shared" si="0"/>
        <v>152</v>
      </c>
      <c r="H83" s="40"/>
      <c r="I83" s="41">
        <f t="shared" si="1"/>
        <v>0</v>
      </c>
      <c r="J83" s="42"/>
      <c r="K83" s="42">
        <f t="shared" si="2"/>
        <v>0</v>
      </c>
      <c r="L83" s="41">
        <f aca="true" t="shared" si="8" ref="L83:L88">E83-G83-K83</f>
        <v>248</v>
      </c>
      <c r="M83" s="41">
        <f aca="true" t="shared" si="9" ref="M83:M88">IF((E83-G83-I83)&gt;L83,L83,(E83-G83-I83))</f>
        <v>248</v>
      </c>
      <c r="N83" s="37">
        <v>0</v>
      </c>
      <c r="O83" s="41">
        <f t="shared" si="4"/>
        <v>248</v>
      </c>
      <c r="P83" s="36"/>
    </row>
    <row r="84" spans="1:16" s="43" customFormat="1" ht="12.75">
      <c r="A84" s="35"/>
      <c r="B84" s="36">
        <v>64</v>
      </c>
      <c r="C84" s="37" t="s">
        <v>33</v>
      </c>
      <c r="D84" s="36">
        <v>0.4</v>
      </c>
      <c r="E84" s="38">
        <v>400</v>
      </c>
      <c r="F84" s="39">
        <v>0.37</v>
      </c>
      <c r="G84" s="37">
        <v>180</v>
      </c>
      <c r="H84" s="40"/>
      <c r="I84" s="41">
        <f t="shared" si="1"/>
        <v>0</v>
      </c>
      <c r="J84" s="66">
        <v>20</v>
      </c>
      <c r="K84" s="42">
        <f t="shared" si="2"/>
        <v>22.396416573348265</v>
      </c>
      <c r="L84" s="41">
        <f t="shared" si="8"/>
        <v>197.60358342665174</v>
      </c>
      <c r="M84" s="41">
        <f t="shared" si="9"/>
        <v>197.60358342665174</v>
      </c>
      <c r="N84" s="37">
        <v>0</v>
      </c>
      <c r="O84" s="41">
        <f t="shared" si="4"/>
        <v>197.60358342665174</v>
      </c>
      <c r="P84" s="36"/>
    </row>
    <row r="85" spans="1:16" s="43" customFormat="1" ht="12.75">
      <c r="A85" s="35"/>
      <c r="B85" s="36">
        <v>65</v>
      </c>
      <c r="C85" s="37" t="s">
        <v>33</v>
      </c>
      <c r="D85" s="36" t="s">
        <v>66</v>
      </c>
      <c r="E85" s="38">
        <v>800</v>
      </c>
      <c r="F85" s="39">
        <v>0.69</v>
      </c>
      <c r="G85" s="37">
        <f t="shared" si="0"/>
        <v>552</v>
      </c>
      <c r="H85" s="40"/>
      <c r="I85" s="41">
        <f t="shared" si="1"/>
        <v>0</v>
      </c>
      <c r="J85" s="42"/>
      <c r="K85" s="42">
        <f t="shared" si="2"/>
        <v>0</v>
      </c>
      <c r="L85" s="41">
        <f t="shared" si="8"/>
        <v>248</v>
      </c>
      <c r="M85" s="41">
        <f t="shared" si="9"/>
        <v>248</v>
      </c>
      <c r="N85" s="37">
        <v>0</v>
      </c>
      <c r="O85" s="41">
        <f t="shared" si="4"/>
        <v>248</v>
      </c>
      <c r="P85" s="36"/>
    </row>
    <row r="86" spans="1:16" s="43" customFormat="1" ht="12.75">
      <c r="A86" s="35"/>
      <c r="B86" s="36">
        <v>66</v>
      </c>
      <c r="C86" s="37" t="s">
        <v>33</v>
      </c>
      <c r="D86" s="36">
        <v>0.25</v>
      </c>
      <c r="E86" s="38">
        <v>250</v>
      </c>
      <c r="F86" s="39">
        <v>0.38</v>
      </c>
      <c r="G86" s="37">
        <f aca="true" t="shared" si="10" ref="G86:G148">F86*E86</f>
        <v>95</v>
      </c>
      <c r="H86" s="40"/>
      <c r="I86" s="41">
        <f aca="true" t="shared" si="11" ref="I86:I148">H86/0.893</f>
        <v>0</v>
      </c>
      <c r="J86" s="67"/>
      <c r="K86" s="42">
        <f t="shared" si="2"/>
        <v>0</v>
      </c>
      <c r="L86" s="41">
        <f t="shared" si="8"/>
        <v>155</v>
      </c>
      <c r="M86" s="41">
        <f t="shared" si="9"/>
        <v>155</v>
      </c>
      <c r="N86" s="37">
        <v>0</v>
      </c>
      <c r="O86" s="41">
        <f aca="true" t="shared" si="12" ref="O86:O148">M86+N86</f>
        <v>155</v>
      </c>
      <c r="P86" s="36"/>
    </row>
    <row r="87" spans="1:16" s="43" customFormat="1" ht="12.75">
      <c r="A87" s="35"/>
      <c r="B87" s="36">
        <v>67</v>
      </c>
      <c r="C87" s="37" t="s">
        <v>33</v>
      </c>
      <c r="D87" s="36">
        <v>0.4</v>
      </c>
      <c r="E87" s="38">
        <v>400</v>
      </c>
      <c r="F87" s="39">
        <v>0.35</v>
      </c>
      <c r="G87" s="37">
        <f t="shared" si="10"/>
        <v>140</v>
      </c>
      <c r="H87" s="40"/>
      <c r="I87" s="41">
        <f t="shared" si="11"/>
        <v>0</v>
      </c>
      <c r="J87" s="42"/>
      <c r="K87" s="42">
        <f>J87/0.893</f>
        <v>0</v>
      </c>
      <c r="L87" s="41">
        <f t="shared" si="8"/>
        <v>260</v>
      </c>
      <c r="M87" s="41">
        <f t="shared" si="9"/>
        <v>260</v>
      </c>
      <c r="N87" s="37">
        <v>0</v>
      </c>
      <c r="O87" s="41">
        <f t="shared" si="12"/>
        <v>260</v>
      </c>
      <c r="P87" s="36"/>
    </row>
    <row r="88" spans="1:16" ht="12.75">
      <c r="A88" s="35"/>
      <c r="B88" s="36">
        <v>68</v>
      </c>
      <c r="C88" s="37" t="s">
        <v>33</v>
      </c>
      <c r="D88" s="36" t="s">
        <v>68</v>
      </c>
      <c r="E88" s="38">
        <v>650</v>
      </c>
      <c r="F88" s="39">
        <v>0.429</v>
      </c>
      <c r="G88" s="37">
        <f t="shared" si="10"/>
        <v>278.85</v>
      </c>
      <c r="H88" s="40"/>
      <c r="I88" s="41">
        <f t="shared" si="11"/>
        <v>0</v>
      </c>
      <c r="J88" s="42"/>
      <c r="K88" s="42">
        <f>J88/0.893</f>
        <v>0</v>
      </c>
      <c r="L88" s="41">
        <f t="shared" si="8"/>
        <v>371.15</v>
      </c>
      <c r="M88" s="41">
        <f t="shared" si="9"/>
        <v>371.15</v>
      </c>
      <c r="N88" s="37">
        <v>0</v>
      </c>
      <c r="O88" s="41">
        <f t="shared" si="12"/>
        <v>371.15</v>
      </c>
      <c r="P88" s="36"/>
    </row>
    <row r="89" spans="1:16" ht="12.75">
      <c r="A89" s="35"/>
      <c r="B89" s="36">
        <v>69</v>
      </c>
      <c r="C89" s="37" t="s">
        <v>33</v>
      </c>
      <c r="D89" s="36">
        <v>0.4</v>
      </c>
      <c r="E89" s="38">
        <v>400</v>
      </c>
      <c r="F89" s="39"/>
      <c r="G89" s="37"/>
      <c r="H89" s="40"/>
      <c r="I89" s="41"/>
      <c r="J89" s="42"/>
      <c r="K89" s="42"/>
      <c r="L89" s="41"/>
      <c r="M89" s="41"/>
      <c r="N89" s="37"/>
      <c r="O89" s="41"/>
      <c r="P89" s="36" t="s">
        <v>34</v>
      </c>
    </row>
    <row r="90" spans="1:16" ht="12.75">
      <c r="A90" s="35"/>
      <c r="B90" s="36">
        <v>70</v>
      </c>
      <c r="C90" s="37" t="s">
        <v>33</v>
      </c>
      <c r="D90" s="36">
        <v>0.1</v>
      </c>
      <c r="E90" s="38">
        <v>100</v>
      </c>
      <c r="F90" s="39">
        <v>0.26</v>
      </c>
      <c r="G90" s="37">
        <f t="shared" si="10"/>
        <v>26</v>
      </c>
      <c r="H90" s="40"/>
      <c r="I90" s="41">
        <f t="shared" si="11"/>
        <v>0</v>
      </c>
      <c r="J90" s="42"/>
      <c r="K90" s="42">
        <f>J90/0.893</f>
        <v>0</v>
      </c>
      <c r="L90" s="41">
        <f>E90-G90-K90</f>
        <v>74</v>
      </c>
      <c r="M90" s="41">
        <f>IF((E90-G90-I90)&gt;L90,L90,(E90-G90-I90))</f>
        <v>74</v>
      </c>
      <c r="N90" s="37">
        <v>0</v>
      </c>
      <c r="O90" s="41">
        <f t="shared" si="12"/>
        <v>74</v>
      </c>
      <c r="P90" s="36"/>
    </row>
    <row r="91" spans="1:16" ht="12.75">
      <c r="A91" s="35"/>
      <c r="B91" s="36">
        <v>71</v>
      </c>
      <c r="C91" s="37" t="s">
        <v>33</v>
      </c>
      <c r="D91" s="36" t="s">
        <v>68</v>
      </c>
      <c r="E91" s="38">
        <v>650</v>
      </c>
      <c r="F91" s="39">
        <v>0.225</v>
      </c>
      <c r="G91" s="37">
        <f t="shared" si="10"/>
        <v>146.25</v>
      </c>
      <c r="H91" s="40"/>
      <c r="I91" s="41">
        <f t="shared" si="11"/>
        <v>0</v>
      </c>
      <c r="J91" s="66"/>
      <c r="K91" s="42">
        <f>J91/0.893</f>
        <v>0</v>
      </c>
      <c r="L91" s="41">
        <f>E91-G91-K91</f>
        <v>503.75</v>
      </c>
      <c r="M91" s="41">
        <f>IF((E91-G91-I91)&gt;L91,L91,(E91-G91-I91))</f>
        <v>503.75</v>
      </c>
      <c r="N91" s="37">
        <v>1</v>
      </c>
      <c r="O91" s="41">
        <f>M91+N91</f>
        <v>504.75</v>
      </c>
      <c r="P91" s="36"/>
    </row>
    <row r="92" spans="1:16" s="43" customFormat="1" ht="12.75">
      <c r="A92" s="35"/>
      <c r="B92" s="36">
        <v>72</v>
      </c>
      <c r="C92" s="37" t="s">
        <v>33</v>
      </c>
      <c r="D92" s="36">
        <v>0.25</v>
      </c>
      <c r="E92" s="38">
        <v>250</v>
      </c>
      <c r="F92" s="39">
        <v>0.52</v>
      </c>
      <c r="G92" s="37">
        <f t="shared" si="10"/>
        <v>130</v>
      </c>
      <c r="H92" s="40">
        <v>0.035</v>
      </c>
      <c r="I92" s="41">
        <f t="shared" si="11"/>
        <v>0.03919372900335946</v>
      </c>
      <c r="J92" s="40">
        <v>0.035</v>
      </c>
      <c r="K92" s="42">
        <f aca="true" t="shared" si="13" ref="K92:K148">J92/0.893</f>
        <v>0.03919372900335946</v>
      </c>
      <c r="L92" s="41">
        <f>E92-G92-K92</f>
        <v>119.96080627099664</v>
      </c>
      <c r="M92" s="41">
        <f>IF((E92-G92-I92)&gt;L92,L92,(E92-G92-I92))</f>
        <v>119.96080627099664</v>
      </c>
      <c r="N92" s="37">
        <v>0</v>
      </c>
      <c r="O92" s="41">
        <f t="shared" si="12"/>
        <v>119.96080627099664</v>
      </c>
      <c r="P92" s="36"/>
    </row>
    <row r="93" spans="1:16" ht="12.75">
      <c r="A93" s="35"/>
      <c r="B93" s="36">
        <v>73</v>
      </c>
      <c r="C93" s="37" t="s">
        <v>33</v>
      </c>
      <c r="D93" s="36">
        <v>0.4</v>
      </c>
      <c r="E93" s="38">
        <v>400</v>
      </c>
      <c r="F93" s="39">
        <v>0.2</v>
      </c>
      <c r="G93" s="37">
        <f t="shared" si="10"/>
        <v>80</v>
      </c>
      <c r="H93" s="40"/>
      <c r="I93" s="41">
        <f t="shared" si="11"/>
        <v>0</v>
      </c>
      <c r="J93" s="42"/>
      <c r="K93" s="42">
        <f t="shared" si="13"/>
        <v>0</v>
      </c>
      <c r="L93" s="41">
        <f>E93-G93-K93</f>
        <v>320</v>
      </c>
      <c r="M93" s="41">
        <f>IF((E93-G93-I93)&gt;L93,L93,(E93-G93-I93))</f>
        <v>320</v>
      </c>
      <c r="N93" s="37">
        <v>0</v>
      </c>
      <c r="O93" s="41">
        <f t="shared" si="12"/>
        <v>320</v>
      </c>
      <c r="P93" s="36"/>
    </row>
    <row r="94" spans="1:16" ht="12.75">
      <c r="A94" s="35"/>
      <c r="B94" s="36">
        <v>74</v>
      </c>
      <c r="C94" s="37" t="s">
        <v>33</v>
      </c>
      <c r="D94" s="36" t="s">
        <v>66</v>
      </c>
      <c r="E94" s="38">
        <v>800</v>
      </c>
      <c r="F94" s="39"/>
      <c r="G94" s="37"/>
      <c r="H94" s="40"/>
      <c r="I94" s="41"/>
      <c r="J94" s="42"/>
      <c r="K94" s="42"/>
      <c r="L94" s="41"/>
      <c r="M94" s="41"/>
      <c r="N94" s="37"/>
      <c r="O94" s="41"/>
      <c r="P94" s="36" t="s">
        <v>34</v>
      </c>
    </row>
    <row r="95" spans="1:16" ht="12.75">
      <c r="A95" s="35"/>
      <c r="B95" s="36">
        <v>75</v>
      </c>
      <c r="C95" s="37" t="s">
        <v>33</v>
      </c>
      <c r="D95" s="36">
        <v>0.25</v>
      </c>
      <c r="E95" s="38">
        <v>250</v>
      </c>
      <c r="F95" s="39">
        <v>0.6</v>
      </c>
      <c r="G95" s="37">
        <f t="shared" si="10"/>
        <v>150</v>
      </c>
      <c r="H95" s="40"/>
      <c r="I95" s="41">
        <f t="shared" si="11"/>
        <v>0</v>
      </c>
      <c r="J95" s="66">
        <v>6</v>
      </c>
      <c r="K95" s="42">
        <f t="shared" si="13"/>
        <v>6.718924972004479</v>
      </c>
      <c r="L95" s="41">
        <f aca="true" t="shared" si="14" ref="L95:L105">E95-G95-K95</f>
        <v>93.28107502799553</v>
      </c>
      <c r="M95" s="41">
        <f>IF((E95-G95-I95)&gt;L95,L95,(E95-G95-I95))</f>
        <v>93.28107502799553</v>
      </c>
      <c r="N95" s="37">
        <v>0</v>
      </c>
      <c r="O95" s="41">
        <f t="shared" si="12"/>
        <v>93.28107502799553</v>
      </c>
      <c r="P95" s="36"/>
    </row>
    <row r="96" spans="1:16" ht="12.75">
      <c r="A96" s="35"/>
      <c r="B96" s="36">
        <v>76</v>
      </c>
      <c r="C96" s="37" t="s">
        <v>33</v>
      </c>
      <c r="D96" s="36">
        <v>0.25</v>
      </c>
      <c r="E96" s="38">
        <v>250</v>
      </c>
      <c r="F96" s="39">
        <v>0.51</v>
      </c>
      <c r="G96" s="37">
        <f t="shared" si="10"/>
        <v>127.5</v>
      </c>
      <c r="H96" s="40"/>
      <c r="I96" s="41">
        <f t="shared" si="11"/>
        <v>0</v>
      </c>
      <c r="J96" s="42"/>
      <c r="K96" s="42">
        <f t="shared" si="13"/>
        <v>0</v>
      </c>
      <c r="L96" s="41">
        <f t="shared" si="14"/>
        <v>122.5</v>
      </c>
      <c r="M96" s="41">
        <f>IF((E96-G96-I96)&gt;L96,L96,(E96-G96-I96))</f>
        <v>122.5</v>
      </c>
      <c r="N96" s="37">
        <v>0</v>
      </c>
      <c r="O96" s="41">
        <f t="shared" si="12"/>
        <v>122.5</v>
      </c>
      <c r="P96" s="36"/>
    </row>
    <row r="97" spans="1:16" ht="12.75">
      <c r="A97" s="35"/>
      <c r="B97" s="36">
        <v>77</v>
      </c>
      <c r="C97" s="37" t="s">
        <v>33</v>
      </c>
      <c r="D97" s="36">
        <v>0.16</v>
      </c>
      <c r="E97" s="38">
        <v>160</v>
      </c>
      <c r="F97" s="39">
        <v>0.75</v>
      </c>
      <c r="G97" s="37">
        <f t="shared" si="10"/>
        <v>120</v>
      </c>
      <c r="H97" s="40"/>
      <c r="I97" s="41">
        <f t="shared" si="11"/>
        <v>0</v>
      </c>
      <c r="J97" s="42"/>
      <c r="K97" s="42">
        <f t="shared" si="13"/>
        <v>0</v>
      </c>
      <c r="L97" s="41">
        <f t="shared" si="14"/>
        <v>40</v>
      </c>
      <c r="M97" s="41">
        <f>IF((E97-G97-I97)&gt;L97,L97,(E97-G97-I97))</f>
        <v>40</v>
      </c>
      <c r="N97" s="37">
        <v>0</v>
      </c>
      <c r="O97" s="41">
        <f t="shared" si="12"/>
        <v>40</v>
      </c>
      <c r="P97" s="36"/>
    </row>
    <row r="98" spans="1:16" s="43" customFormat="1" ht="12.75">
      <c r="A98" s="35"/>
      <c r="B98" s="36">
        <v>78</v>
      </c>
      <c r="C98" s="37" t="s">
        <v>33</v>
      </c>
      <c r="D98" s="36">
        <v>0.25</v>
      </c>
      <c r="E98" s="38">
        <v>250</v>
      </c>
      <c r="F98" s="39">
        <v>0.7</v>
      </c>
      <c r="G98" s="37">
        <f t="shared" si="10"/>
        <v>175</v>
      </c>
      <c r="H98" s="40"/>
      <c r="I98" s="41">
        <f t="shared" si="11"/>
        <v>0</v>
      </c>
      <c r="J98" s="42"/>
      <c r="K98" s="42">
        <f t="shared" si="13"/>
        <v>0</v>
      </c>
      <c r="L98" s="41">
        <f t="shared" si="14"/>
        <v>75</v>
      </c>
      <c r="M98" s="41">
        <f>IF((E98-G98-I98)&gt;L98,L98,(E98-G98-I98))</f>
        <v>75</v>
      </c>
      <c r="N98" s="37">
        <v>0</v>
      </c>
      <c r="O98" s="41">
        <f t="shared" si="12"/>
        <v>75</v>
      </c>
      <c r="P98" s="36"/>
    </row>
    <row r="99" spans="1:16" ht="12.75">
      <c r="A99" s="35"/>
      <c r="B99" s="36">
        <v>79</v>
      </c>
      <c r="C99" s="37" t="s">
        <v>33</v>
      </c>
      <c r="D99" s="36">
        <v>0.16</v>
      </c>
      <c r="E99" s="38">
        <v>160</v>
      </c>
      <c r="F99" s="39">
        <v>0.26</v>
      </c>
      <c r="G99" s="37">
        <f t="shared" si="10"/>
        <v>41.6</v>
      </c>
      <c r="H99" s="40">
        <v>15</v>
      </c>
      <c r="I99" s="41">
        <f t="shared" si="11"/>
        <v>16.797312430011196</v>
      </c>
      <c r="J99" s="42"/>
      <c r="K99" s="42">
        <f t="shared" si="13"/>
        <v>0</v>
      </c>
      <c r="L99" s="41">
        <f t="shared" si="14"/>
        <v>118.4</v>
      </c>
      <c r="M99" s="41">
        <f>IF((E99-G99-I99)&gt;L99,L99,(E99-G99-I99))</f>
        <v>101.6026875699888</v>
      </c>
      <c r="N99" s="37">
        <v>0</v>
      </c>
      <c r="O99" s="41">
        <f t="shared" si="12"/>
        <v>101.6026875699888</v>
      </c>
      <c r="P99" s="36"/>
    </row>
    <row r="100" spans="1:16" ht="12.75">
      <c r="A100" s="35"/>
      <c r="B100" s="36">
        <v>80</v>
      </c>
      <c r="C100" s="37" t="s">
        <v>33</v>
      </c>
      <c r="D100" s="36"/>
      <c r="E100" s="38"/>
      <c r="F100" s="39"/>
      <c r="G100" s="37"/>
      <c r="H100" s="40"/>
      <c r="I100" s="41"/>
      <c r="J100" s="42"/>
      <c r="K100" s="42"/>
      <c r="L100" s="41"/>
      <c r="M100" s="41"/>
      <c r="N100" s="37"/>
      <c r="O100" s="41"/>
      <c r="P100" s="36" t="s">
        <v>34</v>
      </c>
    </row>
    <row r="101" spans="1:16" s="43" customFormat="1" ht="12.75">
      <c r="A101" s="35"/>
      <c r="B101" s="36">
        <v>81</v>
      </c>
      <c r="C101" s="37" t="s">
        <v>33</v>
      </c>
      <c r="D101" s="36" t="s">
        <v>69</v>
      </c>
      <c r="E101" s="38">
        <v>410</v>
      </c>
      <c r="F101" s="39">
        <v>0.49</v>
      </c>
      <c r="G101" s="37">
        <f t="shared" si="10"/>
        <v>200.9</v>
      </c>
      <c r="H101" s="40">
        <v>5.035</v>
      </c>
      <c r="I101" s="41">
        <f>H101/0.893</f>
        <v>5.638297872340425</v>
      </c>
      <c r="J101" s="40">
        <v>5.035</v>
      </c>
      <c r="K101" s="42">
        <f t="shared" si="13"/>
        <v>5.638297872340425</v>
      </c>
      <c r="L101" s="41">
        <f t="shared" si="14"/>
        <v>203.46170212765958</v>
      </c>
      <c r="M101" s="41">
        <f>IF((E101-G101-I101)&gt;L101,L101,(E101-G101-I101))</f>
        <v>203.46170212765958</v>
      </c>
      <c r="N101" s="37">
        <v>0</v>
      </c>
      <c r="O101" s="41">
        <f t="shared" si="12"/>
        <v>203.46170212765958</v>
      </c>
      <c r="P101" s="36"/>
    </row>
    <row r="102" spans="1:16" ht="12.75">
      <c r="A102" s="35"/>
      <c r="B102" s="36">
        <v>82</v>
      </c>
      <c r="C102" s="37" t="s">
        <v>33</v>
      </c>
      <c r="D102" s="36">
        <v>0.25</v>
      </c>
      <c r="E102" s="38">
        <v>250</v>
      </c>
      <c r="F102" s="39">
        <v>0.34</v>
      </c>
      <c r="G102" s="37">
        <f t="shared" si="10"/>
        <v>85</v>
      </c>
      <c r="H102" s="40"/>
      <c r="I102" s="41">
        <f t="shared" si="11"/>
        <v>0</v>
      </c>
      <c r="J102" s="42"/>
      <c r="K102" s="42">
        <f t="shared" si="13"/>
        <v>0</v>
      </c>
      <c r="L102" s="41">
        <f t="shared" si="14"/>
        <v>165</v>
      </c>
      <c r="M102" s="41">
        <f>IF((E102-G102-I102)&gt;L102,L102,(E102-G102-I102))</f>
        <v>165</v>
      </c>
      <c r="N102" s="37">
        <v>0</v>
      </c>
      <c r="O102" s="41">
        <f t="shared" si="12"/>
        <v>165</v>
      </c>
      <c r="P102" s="36"/>
    </row>
    <row r="103" spans="1:16" ht="12.75">
      <c r="A103" s="35"/>
      <c r="B103" s="36">
        <v>83</v>
      </c>
      <c r="C103" s="37" t="s">
        <v>33</v>
      </c>
      <c r="D103" s="36" t="s">
        <v>70</v>
      </c>
      <c r="E103" s="38">
        <v>340</v>
      </c>
      <c r="F103" s="39">
        <v>0.28</v>
      </c>
      <c r="G103" s="37">
        <f t="shared" si="10"/>
        <v>95.2</v>
      </c>
      <c r="H103" s="40"/>
      <c r="I103" s="41">
        <f t="shared" si="11"/>
        <v>0</v>
      </c>
      <c r="J103" s="40"/>
      <c r="K103" s="42">
        <f t="shared" si="13"/>
        <v>0</v>
      </c>
      <c r="L103" s="41">
        <f t="shared" si="14"/>
        <v>244.8</v>
      </c>
      <c r="M103" s="41">
        <f>IF((E103-G103-I103)&gt;L103,L103,(E103-G103-I103))</f>
        <v>244.8</v>
      </c>
      <c r="N103" s="37">
        <v>0</v>
      </c>
      <c r="O103" s="41">
        <f t="shared" si="12"/>
        <v>244.8</v>
      </c>
      <c r="P103" s="36"/>
    </row>
    <row r="104" spans="1:16" ht="12.75">
      <c r="A104" s="35"/>
      <c r="B104" s="36">
        <v>84</v>
      </c>
      <c r="C104" s="37" t="s">
        <v>33</v>
      </c>
      <c r="D104" s="36">
        <v>0.4</v>
      </c>
      <c r="E104" s="38">
        <v>400</v>
      </c>
      <c r="F104" s="39">
        <v>0.39</v>
      </c>
      <c r="G104" s="37">
        <f t="shared" si="10"/>
        <v>156</v>
      </c>
      <c r="H104" s="40"/>
      <c r="I104" s="41">
        <f t="shared" si="11"/>
        <v>0</v>
      </c>
      <c r="J104" s="42"/>
      <c r="K104" s="42">
        <f t="shared" si="13"/>
        <v>0</v>
      </c>
      <c r="L104" s="41">
        <f t="shared" si="14"/>
        <v>244</v>
      </c>
      <c r="M104" s="41">
        <f>IF((E104-G104-I104)&gt;L104,L104,(E104-G104-I104))</f>
        <v>244</v>
      </c>
      <c r="N104" s="37">
        <v>0</v>
      </c>
      <c r="O104" s="41">
        <f t="shared" si="12"/>
        <v>244</v>
      </c>
      <c r="P104" s="36"/>
    </row>
    <row r="105" spans="1:16" ht="12.75">
      <c r="A105" s="35"/>
      <c r="B105" s="36">
        <v>85</v>
      </c>
      <c r="C105" s="37" t="s">
        <v>33</v>
      </c>
      <c r="D105" s="36">
        <v>0.25</v>
      </c>
      <c r="E105" s="38">
        <v>250</v>
      </c>
      <c r="F105" s="39">
        <v>0.35</v>
      </c>
      <c r="G105" s="37">
        <f t="shared" si="10"/>
        <v>87.5</v>
      </c>
      <c r="H105" s="40"/>
      <c r="I105" s="41">
        <f t="shared" si="11"/>
        <v>0</v>
      </c>
      <c r="J105" s="42"/>
      <c r="K105" s="42">
        <f t="shared" si="13"/>
        <v>0</v>
      </c>
      <c r="L105" s="41">
        <f t="shared" si="14"/>
        <v>162.5</v>
      </c>
      <c r="M105" s="41">
        <f>IF((E105-G105-I105)&gt;L105,L105,(E105-G105-I105))</f>
        <v>162.5</v>
      </c>
      <c r="N105" s="37">
        <v>0</v>
      </c>
      <c r="O105" s="41">
        <f t="shared" si="12"/>
        <v>162.5</v>
      </c>
      <c r="P105" s="36"/>
    </row>
    <row r="106" spans="1:16" ht="12.75">
      <c r="A106" s="35"/>
      <c r="B106" s="36">
        <v>86</v>
      </c>
      <c r="C106" s="37" t="s">
        <v>33</v>
      </c>
      <c r="D106" s="36" t="s">
        <v>68</v>
      </c>
      <c r="E106" s="38">
        <v>650</v>
      </c>
      <c r="F106" s="39"/>
      <c r="G106" s="37"/>
      <c r="H106" s="40"/>
      <c r="I106" s="41"/>
      <c r="J106" s="42"/>
      <c r="K106" s="42"/>
      <c r="L106" s="41"/>
      <c r="M106" s="41"/>
      <c r="N106" s="37"/>
      <c r="O106" s="41"/>
      <c r="P106" s="36" t="s">
        <v>34</v>
      </c>
    </row>
    <row r="107" spans="1:16" ht="12.75">
      <c r="A107" s="35"/>
      <c r="B107" s="36">
        <v>87</v>
      </c>
      <c r="C107" s="37" t="s">
        <v>33</v>
      </c>
      <c r="D107" s="36">
        <v>0.16</v>
      </c>
      <c r="E107" s="38">
        <v>160</v>
      </c>
      <c r="F107" s="39">
        <v>0.89</v>
      </c>
      <c r="G107" s="37">
        <f t="shared" si="10"/>
        <v>142.4</v>
      </c>
      <c r="H107" s="40"/>
      <c r="I107" s="41">
        <f t="shared" si="11"/>
        <v>0</v>
      </c>
      <c r="J107" s="66">
        <v>0.035</v>
      </c>
      <c r="K107" s="42">
        <f t="shared" si="13"/>
        <v>0.03919372900335946</v>
      </c>
      <c r="L107" s="41">
        <f>E107-G107-K107</f>
        <v>17.560806270996636</v>
      </c>
      <c r="M107" s="41">
        <f>IF((E107-G107-I107)&gt;L107,L107,(E107-G107-I107))</f>
        <v>17.560806270996636</v>
      </c>
      <c r="N107" s="37">
        <v>0</v>
      </c>
      <c r="O107" s="41">
        <f t="shared" si="12"/>
        <v>17.560806270996636</v>
      </c>
      <c r="P107" s="36"/>
    </row>
    <row r="108" spans="1:16" ht="12.75">
      <c r="A108" s="35"/>
      <c r="B108" s="36">
        <v>88</v>
      </c>
      <c r="C108" s="37" t="s">
        <v>33</v>
      </c>
      <c r="D108" s="36">
        <v>0.4</v>
      </c>
      <c r="E108" s="38">
        <v>400</v>
      </c>
      <c r="F108" s="39">
        <v>0.048</v>
      </c>
      <c r="G108" s="37">
        <f t="shared" si="10"/>
        <v>19.2</v>
      </c>
      <c r="H108" s="40"/>
      <c r="I108" s="41">
        <f t="shared" si="11"/>
        <v>0</v>
      </c>
      <c r="J108" s="42"/>
      <c r="K108" s="42">
        <f t="shared" si="13"/>
        <v>0</v>
      </c>
      <c r="L108" s="41">
        <f>E108-G108-K108</f>
        <v>380.8</v>
      </c>
      <c r="M108" s="41">
        <f>IF((E108-G108-I108)&gt;L108,L108,(E108-G108-I108))</f>
        <v>380.8</v>
      </c>
      <c r="N108" s="37">
        <v>0</v>
      </c>
      <c r="O108" s="41">
        <f t="shared" si="12"/>
        <v>380.8</v>
      </c>
      <c r="P108" s="36"/>
    </row>
    <row r="109" spans="1:16" ht="12.75">
      <c r="A109" s="35"/>
      <c r="B109" s="36">
        <v>89</v>
      </c>
      <c r="C109" s="37" t="s">
        <v>33</v>
      </c>
      <c r="D109" s="36">
        <v>0.25</v>
      </c>
      <c r="E109" s="38">
        <v>250</v>
      </c>
      <c r="F109" s="39"/>
      <c r="G109" s="37"/>
      <c r="H109" s="40"/>
      <c r="I109" s="41"/>
      <c r="J109" s="42"/>
      <c r="K109" s="42"/>
      <c r="L109" s="41"/>
      <c r="M109" s="41"/>
      <c r="N109" s="37"/>
      <c r="O109" s="41"/>
      <c r="P109" s="36" t="s">
        <v>39</v>
      </c>
    </row>
    <row r="110" spans="1:16" ht="12.75">
      <c r="A110" s="35"/>
      <c r="B110" s="36">
        <v>90</v>
      </c>
      <c r="C110" s="37" t="s">
        <v>33</v>
      </c>
      <c r="D110" s="36">
        <v>0.25</v>
      </c>
      <c r="E110" s="38">
        <v>250</v>
      </c>
      <c r="F110" s="39"/>
      <c r="G110" s="37"/>
      <c r="H110" s="40"/>
      <c r="I110" s="41"/>
      <c r="J110" s="42"/>
      <c r="K110" s="42"/>
      <c r="L110" s="41"/>
      <c r="M110" s="41"/>
      <c r="N110" s="37"/>
      <c r="O110" s="41"/>
      <c r="P110" s="36" t="s">
        <v>39</v>
      </c>
    </row>
    <row r="111" spans="1:16" ht="12.75">
      <c r="A111" s="35"/>
      <c r="B111" s="36">
        <v>91</v>
      </c>
      <c r="C111" s="37" t="s">
        <v>33</v>
      </c>
      <c r="D111" s="36">
        <v>0.25</v>
      </c>
      <c r="E111" s="38">
        <v>250</v>
      </c>
      <c r="F111" s="39">
        <v>0.9</v>
      </c>
      <c r="G111" s="37">
        <f t="shared" si="10"/>
        <v>225</v>
      </c>
      <c r="H111" s="40"/>
      <c r="I111" s="41">
        <f t="shared" si="11"/>
        <v>0</v>
      </c>
      <c r="J111" s="42"/>
      <c r="K111" s="42">
        <f t="shared" si="13"/>
        <v>0</v>
      </c>
      <c r="L111" s="41">
        <f>E111-G111-K111</f>
        <v>25</v>
      </c>
      <c r="M111" s="41">
        <f>IF((E111-G111-I111)&gt;L111,L111,(E111-G111-I111))</f>
        <v>25</v>
      </c>
      <c r="N111" s="37">
        <v>0</v>
      </c>
      <c r="O111" s="41">
        <f t="shared" si="12"/>
        <v>25</v>
      </c>
      <c r="P111" s="36"/>
    </row>
    <row r="112" spans="1:16" ht="12.75">
      <c r="A112" s="35"/>
      <c r="B112" s="36">
        <v>92</v>
      </c>
      <c r="C112" s="37" t="s">
        <v>33</v>
      </c>
      <c r="D112" s="36">
        <v>0.25</v>
      </c>
      <c r="E112" s="38">
        <v>250</v>
      </c>
      <c r="F112" s="39"/>
      <c r="G112" s="37"/>
      <c r="H112" s="40"/>
      <c r="I112" s="41"/>
      <c r="J112" s="42"/>
      <c r="K112" s="42"/>
      <c r="L112" s="41" t="s">
        <v>1</v>
      </c>
      <c r="M112" s="41"/>
      <c r="N112" s="37"/>
      <c r="O112" s="41"/>
      <c r="P112" s="36" t="s">
        <v>34</v>
      </c>
    </row>
    <row r="113" spans="1:16" ht="12.75">
      <c r="A113" s="35"/>
      <c r="B113" s="36">
        <v>93</v>
      </c>
      <c r="C113" s="37" t="s">
        <v>33</v>
      </c>
      <c r="D113" s="36" t="s">
        <v>71</v>
      </c>
      <c r="E113" s="38">
        <v>950</v>
      </c>
      <c r="F113" s="39"/>
      <c r="G113" s="37"/>
      <c r="H113" s="40"/>
      <c r="I113" s="41"/>
      <c r="J113" s="42"/>
      <c r="K113" s="42"/>
      <c r="L113" s="41"/>
      <c r="M113" s="41"/>
      <c r="N113" s="37"/>
      <c r="O113" s="41"/>
      <c r="P113" s="36" t="s">
        <v>34</v>
      </c>
    </row>
    <row r="114" spans="1:16" s="43" customFormat="1" ht="12.75">
      <c r="A114" s="35"/>
      <c r="B114" s="36">
        <v>94</v>
      </c>
      <c r="C114" s="37" t="s">
        <v>33</v>
      </c>
      <c r="D114" s="36">
        <v>0.25</v>
      </c>
      <c r="E114" s="38">
        <v>250</v>
      </c>
      <c r="F114" s="39">
        <v>0.47</v>
      </c>
      <c r="G114" s="37">
        <f t="shared" si="10"/>
        <v>117.5</v>
      </c>
      <c r="H114" s="40"/>
      <c r="I114" s="41">
        <f t="shared" si="11"/>
        <v>0</v>
      </c>
      <c r="J114" s="66">
        <v>0.035</v>
      </c>
      <c r="K114" s="42">
        <f t="shared" si="13"/>
        <v>0.03919372900335946</v>
      </c>
      <c r="L114" s="41">
        <f>E114-G114-K114</f>
        <v>132.46080627099664</v>
      </c>
      <c r="M114" s="41">
        <f>IF((E114-G114-I114)&gt;L114,L114,(E114-G114-I114))</f>
        <v>132.46080627099664</v>
      </c>
      <c r="N114" s="37">
        <v>0</v>
      </c>
      <c r="O114" s="41">
        <f t="shared" si="12"/>
        <v>132.46080627099664</v>
      </c>
      <c r="P114" s="36"/>
    </row>
    <row r="115" spans="1:16" s="43" customFormat="1" ht="12.75">
      <c r="A115" s="35"/>
      <c r="B115" s="36">
        <v>95</v>
      </c>
      <c r="C115" s="37" t="s">
        <v>33</v>
      </c>
      <c r="D115" s="36">
        <v>0.18</v>
      </c>
      <c r="E115" s="38">
        <v>180</v>
      </c>
      <c r="F115" s="39">
        <v>0.45</v>
      </c>
      <c r="G115" s="37">
        <f t="shared" si="10"/>
        <v>81</v>
      </c>
      <c r="H115" s="40"/>
      <c r="I115" s="41">
        <f t="shared" si="11"/>
        <v>0</v>
      </c>
      <c r="J115" s="66">
        <v>0.035</v>
      </c>
      <c r="K115" s="42">
        <f t="shared" si="13"/>
        <v>0.03919372900335946</v>
      </c>
      <c r="L115" s="41">
        <f>E115-G115-K115</f>
        <v>98.96080627099664</v>
      </c>
      <c r="M115" s="41">
        <f>IF((E115-G115-I115)&gt;L115,L115,(E115-G115-I115))</f>
        <v>98.96080627099664</v>
      </c>
      <c r="N115" s="37">
        <v>0</v>
      </c>
      <c r="O115" s="41">
        <f t="shared" si="12"/>
        <v>98.96080627099664</v>
      </c>
      <c r="P115" s="36"/>
    </row>
    <row r="116" spans="1:16" ht="12.75">
      <c r="A116" s="35"/>
      <c r="B116" s="36">
        <v>96</v>
      </c>
      <c r="C116" s="37" t="s">
        <v>33</v>
      </c>
      <c r="D116" s="36" t="s">
        <v>72</v>
      </c>
      <c r="E116" s="38">
        <v>350</v>
      </c>
      <c r="F116" s="39">
        <v>0.08</v>
      </c>
      <c r="G116" s="37">
        <f t="shared" si="10"/>
        <v>28</v>
      </c>
      <c r="H116" s="40"/>
      <c r="I116" s="41">
        <f t="shared" si="11"/>
        <v>0</v>
      </c>
      <c r="J116" s="42"/>
      <c r="K116" s="42">
        <f t="shared" si="13"/>
        <v>0</v>
      </c>
      <c r="L116" s="41">
        <f>E116-G116-K116</f>
        <v>322</v>
      </c>
      <c r="M116" s="41">
        <f>IF((E116-G116-I116)&gt;L116,L116,(E116-G116-I116))</f>
        <v>322</v>
      </c>
      <c r="N116" s="37">
        <v>0</v>
      </c>
      <c r="O116" s="41">
        <f t="shared" si="12"/>
        <v>322</v>
      </c>
      <c r="P116" s="36"/>
    </row>
    <row r="117" spans="1:16" ht="12.75">
      <c r="A117" s="35"/>
      <c r="B117" s="36">
        <v>97</v>
      </c>
      <c r="C117" s="37" t="s">
        <v>33</v>
      </c>
      <c r="D117" s="36">
        <v>0.16</v>
      </c>
      <c r="E117" s="38">
        <v>160</v>
      </c>
      <c r="F117" s="39"/>
      <c r="G117" s="37"/>
      <c r="H117" s="40"/>
      <c r="I117" s="41"/>
      <c r="J117" s="42"/>
      <c r="K117" s="42"/>
      <c r="L117" s="41"/>
      <c r="M117" s="41"/>
      <c r="N117" s="37"/>
      <c r="O117" s="41"/>
      <c r="P117" s="36" t="s">
        <v>34</v>
      </c>
    </row>
    <row r="118" spans="1:16" s="43" customFormat="1" ht="12.75">
      <c r="A118" s="35"/>
      <c r="B118" s="36">
        <v>98</v>
      </c>
      <c r="C118" s="37" t="s">
        <v>33</v>
      </c>
      <c r="D118" s="36" t="s">
        <v>66</v>
      </c>
      <c r="E118" s="38">
        <v>800</v>
      </c>
      <c r="F118" s="39">
        <v>0.37</v>
      </c>
      <c r="G118" s="37">
        <f t="shared" si="10"/>
        <v>296</v>
      </c>
      <c r="H118" s="40"/>
      <c r="I118" s="41">
        <f t="shared" si="11"/>
        <v>0</v>
      </c>
      <c r="J118" s="42"/>
      <c r="K118" s="42">
        <f t="shared" si="13"/>
        <v>0</v>
      </c>
      <c r="L118" s="41">
        <f>E118-G118-K118</f>
        <v>504</v>
      </c>
      <c r="M118" s="41">
        <f>IF((E118-G118-I118)&gt;L118,L118,(E118-G118-I118))</f>
        <v>504</v>
      </c>
      <c r="N118" s="37">
        <v>0</v>
      </c>
      <c r="O118" s="41">
        <f t="shared" si="12"/>
        <v>504</v>
      </c>
      <c r="P118" s="36"/>
    </row>
    <row r="119" spans="1:16" s="43" customFormat="1" ht="12.75">
      <c r="A119" s="35"/>
      <c r="B119" s="36">
        <v>99</v>
      </c>
      <c r="C119" s="37" t="s">
        <v>33</v>
      </c>
      <c r="D119" s="36">
        <v>0.25</v>
      </c>
      <c r="E119" s="38">
        <v>250</v>
      </c>
      <c r="F119" s="39">
        <v>0.457</v>
      </c>
      <c r="G119" s="37">
        <f t="shared" si="10"/>
        <v>114.25</v>
      </c>
      <c r="H119" s="40"/>
      <c r="I119" s="41">
        <f t="shared" si="11"/>
        <v>0</v>
      </c>
      <c r="J119" s="67"/>
      <c r="K119" s="42">
        <f t="shared" si="13"/>
        <v>0</v>
      </c>
      <c r="L119" s="41">
        <f>E119-G119-K119</f>
        <v>135.75</v>
      </c>
      <c r="M119" s="41">
        <f>IF((E119-G119-I119)&gt;L119,L119,(E119-G119-I119))</f>
        <v>135.75</v>
      </c>
      <c r="N119" s="37">
        <v>0</v>
      </c>
      <c r="O119" s="41">
        <f t="shared" si="12"/>
        <v>135.75</v>
      </c>
      <c r="P119" s="36"/>
    </row>
    <row r="120" spans="1:16" ht="12.75">
      <c r="A120" s="35"/>
      <c r="B120" s="36">
        <v>100</v>
      </c>
      <c r="C120" s="37" t="s">
        <v>33</v>
      </c>
      <c r="D120" s="36">
        <v>0.4</v>
      </c>
      <c r="E120" s="38">
        <v>400</v>
      </c>
      <c r="F120" s="39"/>
      <c r="G120" s="37"/>
      <c r="H120" s="40"/>
      <c r="I120" s="41"/>
      <c r="J120" s="42"/>
      <c r="K120" s="42"/>
      <c r="L120" s="41"/>
      <c r="M120" s="41"/>
      <c r="N120" s="37"/>
      <c r="O120" s="41"/>
      <c r="P120" s="36" t="s">
        <v>34</v>
      </c>
    </row>
    <row r="121" spans="1:16" ht="12.75">
      <c r="A121" s="35"/>
      <c r="B121" s="36" t="s">
        <v>40</v>
      </c>
      <c r="C121" s="37" t="s">
        <v>33</v>
      </c>
      <c r="D121" s="36">
        <v>0.25</v>
      </c>
      <c r="E121" s="38">
        <v>250</v>
      </c>
      <c r="F121" s="39"/>
      <c r="G121" s="37"/>
      <c r="H121" s="40"/>
      <c r="I121" s="41"/>
      <c r="J121" s="42"/>
      <c r="K121" s="42"/>
      <c r="L121" s="41"/>
      <c r="M121" s="41"/>
      <c r="N121" s="37"/>
      <c r="O121" s="41"/>
      <c r="P121" s="36" t="s">
        <v>34</v>
      </c>
    </row>
    <row r="122" spans="1:16" ht="12.75">
      <c r="A122" s="35"/>
      <c r="B122" s="36">
        <v>101</v>
      </c>
      <c r="C122" s="37" t="s">
        <v>33</v>
      </c>
      <c r="D122" s="36">
        <v>0.1</v>
      </c>
      <c r="E122" s="38">
        <v>100</v>
      </c>
      <c r="F122" s="39">
        <v>0.45</v>
      </c>
      <c r="G122" s="37">
        <f t="shared" si="10"/>
        <v>45</v>
      </c>
      <c r="H122" s="40"/>
      <c r="I122" s="41">
        <f t="shared" si="11"/>
        <v>0</v>
      </c>
      <c r="J122" s="42"/>
      <c r="K122" s="42">
        <f t="shared" si="13"/>
        <v>0</v>
      </c>
      <c r="L122" s="41">
        <f aca="true" t="shared" si="15" ref="L122:L127">E122-G122-K122</f>
        <v>55</v>
      </c>
      <c r="M122" s="41">
        <f aca="true" t="shared" si="16" ref="M122:M127">IF((E122-G122-I122)&gt;L122,L122,(E122-G122-I122))</f>
        <v>55</v>
      </c>
      <c r="N122" s="37">
        <v>0</v>
      </c>
      <c r="O122" s="41">
        <f t="shared" si="12"/>
        <v>55</v>
      </c>
      <c r="P122" s="36"/>
    </row>
    <row r="123" spans="1:16" s="43" customFormat="1" ht="12.75">
      <c r="A123" s="35"/>
      <c r="B123" s="36">
        <v>102</v>
      </c>
      <c r="C123" s="37" t="s">
        <v>33</v>
      </c>
      <c r="D123" s="36">
        <v>0.16</v>
      </c>
      <c r="E123" s="38">
        <v>160</v>
      </c>
      <c r="F123" s="39">
        <v>0.6</v>
      </c>
      <c r="G123" s="37">
        <f t="shared" si="10"/>
        <v>96</v>
      </c>
      <c r="H123" s="40"/>
      <c r="I123" s="41">
        <f t="shared" si="11"/>
        <v>0</v>
      </c>
      <c r="J123" s="66">
        <v>5.035</v>
      </c>
      <c r="K123" s="42">
        <f t="shared" si="13"/>
        <v>5.638297872340425</v>
      </c>
      <c r="L123" s="41">
        <f t="shared" si="15"/>
        <v>58.361702127659576</v>
      </c>
      <c r="M123" s="41">
        <f t="shared" si="16"/>
        <v>58.361702127659576</v>
      </c>
      <c r="N123" s="37">
        <v>0</v>
      </c>
      <c r="O123" s="41">
        <f t="shared" si="12"/>
        <v>58.361702127659576</v>
      </c>
      <c r="P123" s="36"/>
    </row>
    <row r="124" spans="1:16" s="43" customFormat="1" ht="12.75">
      <c r="A124" s="35"/>
      <c r="B124" s="36">
        <v>103</v>
      </c>
      <c r="C124" s="37" t="s">
        <v>33</v>
      </c>
      <c r="D124" s="36">
        <v>0.18</v>
      </c>
      <c r="E124" s="38">
        <v>180</v>
      </c>
      <c r="F124" s="39">
        <v>0.38</v>
      </c>
      <c r="G124" s="37">
        <f t="shared" si="10"/>
        <v>68.4</v>
      </c>
      <c r="H124" s="40"/>
      <c r="I124" s="41">
        <f t="shared" si="11"/>
        <v>0</v>
      </c>
      <c r="J124" s="67"/>
      <c r="K124" s="42">
        <f t="shared" si="13"/>
        <v>0</v>
      </c>
      <c r="L124" s="41">
        <f t="shared" si="15"/>
        <v>111.6</v>
      </c>
      <c r="M124" s="41">
        <f t="shared" si="16"/>
        <v>111.6</v>
      </c>
      <c r="N124" s="37">
        <v>0</v>
      </c>
      <c r="O124" s="41">
        <f t="shared" si="12"/>
        <v>111.6</v>
      </c>
      <c r="P124" s="36"/>
    </row>
    <row r="125" spans="1:16" ht="12.75">
      <c r="A125" s="35"/>
      <c r="B125" s="36">
        <v>104</v>
      </c>
      <c r="C125" s="37" t="s">
        <v>33</v>
      </c>
      <c r="D125" s="36">
        <v>0.16</v>
      </c>
      <c r="E125" s="38">
        <v>160</v>
      </c>
      <c r="F125" s="39">
        <v>0.28</v>
      </c>
      <c r="G125" s="37">
        <f t="shared" si="10"/>
        <v>44.800000000000004</v>
      </c>
      <c r="H125" s="40"/>
      <c r="I125" s="41">
        <f t="shared" si="11"/>
        <v>0</v>
      </c>
      <c r="J125" s="42"/>
      <c r="K125" s="42">
        <f t="shared" si="13"/>
        <v>0</v>
      </c>
      <c r="L125" s="41">
        <f t="shared" si="15"/>
        <v>115.19999999999999</v>
      </c>
      <c r="M125" s="41">
        <f t="shared" si="16"/>
        <v>115.19999999999999</v>
      </c>
      <c r="N125" s="37">
        <v>0</v>
      </c>
      <c r="O125" s="41">
        <f t="shared" si="12"/>
        <v>115.19999999999999</v>
      </c>
      <c r="P125" s="36"/>
    </row>
    <row r="126" spans="1:16" s="43" customFormat="1" ht="12.75">
      <c r="A126" s="35"/>
      <c r="B126" s="36">
        <v>105</v>
      </c>
      <c r="C126" s="37" t="s">
        <v>33</v>
      </c>
      <c r="D126" s="36" t="s">
        <v>66</v>
      </c>
      <c r="E126" s="38">
        <v>800</v>
      </c>
      <c r="F126" s="39">
        <v>0.49</v>
      </c>
      <c r="G126" s="37">
        <f t="shared" si="10"/>
        <v>392</v>
      </c>
      <c r="H126" s="40"/>
      <c r="I126" s="41">
        <f t="shared" si="11"/>
        <v>0</v>
      </c>
      <c r="J126" s="66"/>
      <c r="K126" s="42">
        <f t="shared" si="13"/>
        <v>0</v>
      </c>
      <c r="L126" s="41">
        <f t="shared" si="15"/>
        <v>408</v>
      </c>
      <c r="M126" s="41">
        <f t="shared" si="16"/>
        <v>408</v>
      </c>
      <c r="N126" s="37">
        <v>0</v>
      </c>
      <c r="O126" s="41">
        <f t="shared" si="12"/>
        <v>408</v>
      </c>
      <c r="P126" s="36"/>
    </row>
    <row r="127" spans="1:16" s="43" customFormat="1" ht="12.75">
      <c r="A127" s="35"/>
      <c r="B127" s="36">
        <v>106</v>
      </c>
      <c r="C127" s="37" t="s">
        <v>36</v>
      </c>
      <c r="D127" s="36">
        <v>0.25</v>
      </c>
      <c r="E127" s="38">
        <v>250</v>
      </c>
      <c r="F127" s="39">
        <v>0.8</v>
      </c>
      <c r="G127" s="37">
        <f t="shared" si="10"/>
        <v>200</v>
      </c>
      <c r="H127" s="40">
        <v>0.07</v>
      </c>
      <c r="I127" s="41">
        <f t="shared" si="11"/>
        <v>0.07838745800671892</v>
      </c>
      <c r="J127" s="40">
        <v>0.07</v>
      </c>
      <c r="K127" s="42">
        <f t="shared" si="13"/>
        <v>0.07838745800671892</v>
      </c>
      <c r="L127" s="41">
        <f t="shared" si="15"/>
        <v>49.921612541993284</v>
      </c>
      <c r="M127" s="41">
        <f t="shared" si="16"/>
        <v>49.921612541993284</v>
      </c>
      <c r="N127" s="37">
        <v>0</v>
      </c>
      <c r="O127" s="41">
        <f t="shared" si="12"/>
        <v>49.921612541993284</v>
      </c>
      <c r="P127" s="36"/>
    </row>
    <row r="128" spans="1:16" ht="12.75">
      <c r="A128" s="35"/>
      <c r="B128" s="36">
        <v>107</v>
      </c>
      <c r="C128" s="37" t="s">
        <v>33</v>
      </c>
      <c r="D128" s="36">
        <v>0.16</v>
      </c>
      <c r="E128" s="38">
        <v>160</v>
      </c>
      <c r="F128" s="39"/>
      <c r="G128" s="37"/>
      <c r="H128" s="40"/>
      <c r="I128" s="41"/>
      <c r="J128" s="42"/>
      <c r="K128" s="42"/>
      <c r="L128" s="41"/>
      <c r="M128" s="41"/>
      <c r="N128" s="37"/>
      <c r="O128" s="41"/>
      <c r="P128" s="36" t="s">
        <v>34</v>
      </c>
    </row>
    <row r="129" spans="1:16" s="43" customFormat="1" ht="12.75">
      <c r="A129" s="35"/>
      <c r="B129" s="36">
        <v>108</v>
      </c>
      <c r="C129" s="37" t="s">
        <v>33</v>
      </c>
      <c r="D129" s="36" t="s">
        <v>66</v>
      </c>
      <c r="E129" s="38">
        <v>800</v>
      </c>
      <c r="F129" s="39"/>
      <c r="G129" s="37"/>
      <c r="H129" s="40"/>
      <c r="I129" s="41"/>
      <c r="J129" s="42"/>
      <c r="K129" s="42"/>
      <c r="L129" s="41"/>
      <c r="M129" s="41"/>
      <c r="N129" s="37"/>
      <c r="O129" s="41"/>
      <c r="P129" s="36" t="s">
        <v>34</v>
      </c>
    </row>
    <row r="130" spans="1:16" ht="12.75">
      <c r="A130" s="35"/>
      <c r="B130" s="36">
        <v>109</v>
      </c>
      <c r="C130" s="37" t="s">
        <v>33</v>
      </c>
      <c r="D130" s="36" t="s">
        <v>64</v>
      </c>
      <c r="E130" s="38">
        <v>650</v>
      </c>
      <c r="F130" s="39">
        <v>0.27</v>
      </c>
      <c r="G130" s="37">
        <f t="shared" si="10"/>
        <v>175.5</v>
      </c>
      <c r="H130" s="40"/>
      <c r="I130" s="41">
        <f t="shared" si="11"/>
        <v>0</v>
      </c>
      <c r="J130" s="42"/>
      <c r="K130" s="42">
        <f t="shared" si="13"/>
        <v>0</v>
      </c>
      <c r="L130" s="41">
        <f>E130-G130-K130</f>
        <v>474.5</v>
      </c>
      <c r="M130" s="41">
        <f>IF((E130-G130-I130)&gt;L130,L130,(E130-G130-I130))</f>
        <v>474.5</v>
      </c>
      <c r="N130" s="37">
        <v>0</v>
      </c>
      <c r="O130" s="41">
        <f t="shared" si="12"/>
        <v>474.5</v>
      </c>
      <c r="P130" s="36"/>
    </row>
    <row r="131" spans="1:16" s="43" customFormat="1" ht="12.75">
      <c r="A131" s="35"/>
      <c r="B131" s="36">
        <v>110</v>
      </c>
      <c r="C131" s="37" t="s">
        <v>33</v>
      </c>
      <c r="D131" s="36" t="s">
        <v>66</v>
      </c>
      <c r="E131" s="38">
        <v>800</v>
      </c>
      <c r="F131" s="39">
        <v>0.24</v>
      </c>
      <c r="G131" s="37">
        <f t="shared" si="10"/>
        <v>192</v>
      </c>
      <c r="H131" s="40"/>
      <c r="I131" s="41">
        <f t="shared" si="11"/>
        <v>0</v>
      </c>
      <c r="J131" s="66">
        <v>15.07</v>
      </c>
      <c r="K131" s="42">
        <f t="shared" si="13"/>
        <v>16.875699888017916</v>
      </c>
      <c r="L131" s="41">
        <f>E131-G131-K131</f>
        <v>591.124300111982</v>
      </c>
      <c r="M131" s="41">
        <f>IF((E131-G131-I131)&gt;L131,L131,(E131-G131-I131))</f>
        <v>591.124300111982</v>
      </c>
      <c r="N131" s="37">
        <v>0</v>
      </c>
      <c r="O131" s="41">
        <f t="shared" si="12"/>
        <v>591.124300111982</v>
      </c>
      <c r="P131" s="36"/>
    </row>
    <row r="132" spans="1:16" ht="12.75">
      <c r="A132" s="35"/>
      <c r="B132" s="36">
        <v>111</v>
      </c>
      <c r="C132" s="37" t="s">
        <v>33</v>
      </c>
      <c r="D132" s="36">
        <v>0.32</v>
      </c>
      <c r="E132" s="38">
        <v>320</v>
      </c>
      <c r="F132" s="39"/>
      <c r="G132" s="37"/>
      <c r="H132" s="40"/>
      <c r="I132" s="41"/>
      <c r="J132" s="42"/>
      <c r="K132" s="42"/>
      <c r="L132" s="41"/>
      <c r="M132" s="41"/>
      <c r="N132" s="37"/>
      <c r="O132" s="41"/>
      <c r="P132" s="36" t="s">
        <v>34</v>
      </c>
    </row>
    <row r="133" spans="1:16" ht="12.75">
      <c r="A133" s="35"/>
      <c r="B133" s="36">
        <v>112</v>
      </c>
      <c r="C133" s="37" t="s">
        <v>33</v>
      </c>
      <c r="D133" s="36" t="s">
        <v>68</v>
      </c>
      <c r="E133" s="38">
        <v>650</v>
      </c>
      <c r="F133" s="39">
        <v>0.24</v>
      </c>
      <c r="G133" s="37">
        <f t="shared" si="10"/>
        <v>156</v>
      </c>
      <c r="H133" s="40"/>
      <c r="I133" s="41">
        <f t="shared" si="11"/>
        <v>0</v>
      </c>
      <c r="J133" s="66"/>
      <c r="K133" s="42">
        <f t="shared" si="13"/>
        <v>0</v>
      </c>
      <c r="L133" s="41">
        <f>E133-G133-K133</f>
        <v>494</v>
      </c>
      <c r="M133" s="41">
        <f>IF((E133-G133-I133)&gt;L133,L133,(E133-G133-I133))</f>
        <v>494</v>
      </c>
      <c r="N133" s="37">
        <v>0</v>
      </c>
      <c r="O133" s="41">
        <f t="shared" si="12"/>
        <v>494</v>
      </c>
      <c r="P133" s="36"/>
    </row>
    <row r="134" spans="1:16" ht="12.75">
      <c r="A134" s="35"/>
      <c r="B134" s="36">
        <v>113</v>
      </c>
      <c r="C134" s="37" t="s">
        <v>33</v>
      </c>
      <c r="D134" s="36">
        <v>0.18</v>
      </c>
      <c r="E134" s="38">
        <v>180</v>
      </c>
      <c r="F134" s="39">
        <v>0.28</v>
      </c>
      <c r="G134" s="37">
        <f t="shared" si="10"/>
        <v>50.400000000000006</v>
      </c>
      <c r="H134" s="40"/>
      <c r="I134" s="41">
        <f t="shared" si="11"/>
        <v>0</v>
      </c>
      <c r="J134" s="42"/>
      <c r="K134" s="42">
        <f t="shared" si="13"/>
        <v>0</v>
      </c>
      <c r="L134" s="41">
        <f>E134-G134-K134</f>
        <v>129.6</v>
      </c>
      <c r="M134" s="41">
        <f>IF((E134-G134-I134)&gt;L134,L134,(E134-G134-I134))</f>
        <v>129.6</v>
      </c>
      <c r="N134" s="37">
        <v>0</v>
      </c>
      <c r="O134" s="41">
        <f t="shared" si="12"/>
        <v>129.6</v>
      </c>
      <c r="P134" s="36"/>
    </row>
    <row r="135" spans="1:16" ht="12.75">
      <c r="A135" s="35"/>
      <c r="B135" s="36">
        <v>114</v>
      </c>
      <c r="C135" s="37" t="s">
        <v>33</v>
      </c>
      <c r="D135" s="36" t="s">
        <v>73</v>
      </c>
      <c r="E135" s="38">
        <v>200</v>
      </c>
      <c r="F135" s="39">
        <v>0.47</v>
      </c>
      <c r="G135" s="37">
        <f t="shared" si="10"/>
        <v>94</v>
      </c>
      <c r="H135" s="40"/>
      <c r="I135" s="41">
        <f t="shared" si="11"/>
        <v>0</v>
      </c>
      <c r="J135" s="47"/>
      <c r="K135" s="42">
        <f t="shared" si="13"/>
        <v>0</v>
      </c>
      <c r="L135" s="41">
        <f>E135-G135-K135</f>
        <v>106</v>
      </c>
      <c r="M135" s="41">
        <f>IF((E135-G135-I135)&gt;L135,L135,(E135-G135-I135))</f>
        <v>106</v>
      </c>
      <c r="N135" s="37">
        <v>0</v>
      </c>
      <c r="O135" s="41">
        <f t="shared" si="12"/>
        <v>106</v>
      </c>
      <c r="P135" s="36"/>
    </row>
    <row r="136" spans="1:16" ht="12.75">
      <c r="A136" s="35"/>
      <c r="B136" s="36">
        <v>115</v>
      </c>
      <c r="C136" s="37" t="s">
        <v>33</v>
      </c>
      <c r="D136" s="36">
        <v>0.4</v>
      </c>
      <c r="E136" s="38">
        <v>400</v>
      </c>
      <c r="F136" s="39"/>
      <c r="G136" s="37"/>
      <c r="H136" s="40"/>
      <c r="I136" s="41"/>
      <c r="J136" s="42"/>
      <c r="K136" s="42"/>
      <c r="L136" s="41"/>
      <c r="M136" s="41"/>
      <c r="N136" s="37"/>
      <c r="O136" s="41"/>
      <c r="P136" s="36" t="s">
        <v>34</v>
      </c>
    </row>
    <row r="137" spans="1:16" ht="12.75">
      <c r="A137" s="35"/>
      <c r="B137" s="36">
        <v>116</v>
      </c>
      <c r="C137" s="37" t="s">
        <v>33</v>
      </c>
      <c r="D137" s="36">
        <v>0.1</v>
      </c>
      <c r="E137" s="38">
        <v>100</v>
      </c>
      <c r="F137" s="39">
        <v>0.743</v>
      </c>
      <c r="G137" s="37">
        <f t="shared" si="10"/>
        <v>74.3</v>
      </c>
      <c r="H137" s="40"/>
      <c r="I137" s="41">
        <f t="shared" si="11"/>
        <v>0</v>
      </c>
      <c r="J137" s="47"/>
      <c r="K137" s="42">
        <f t="shared" si="13"/>
        <v>0</v>
      </c>
      <c r="L137" s="41">
        <f aca="true" t="shared" si="17" ref="L137:L148">E137-G137-K137</f>
        <v>25.700000000000003</v>
      </c>
      <c r="M137" s="41">
        <f aca="true" t="shared" si="18" ref="M137:M148">IF((E137-G137-I137)&gt;L137,L137,(E137-G137-I137))</f>
        <v>25.700000000000003</v>
      </c>
      <c r="N137" s="37">
        <v>0</v>
      </c>
      <c r="O137" s="41">
        <f t="shared" si="12"/>
        <v>25.700000000000003</v>
      </c>
      <c r="P137" s="36"/>
    </row>
    <row r="138" spans="1:16" s="43" customFormat="1" ht="12.75">
      <c r="A138" s="35"/>
      <c r="B138" s="36">
        <v>117</v>
      </c>
      <c r="C138" s="37" t="s">
        <v>33</v>
      </c>
      <c r="D138" s="36">
        <v>0.4</v>
      </c>
      <c r="E138" s="38">
        <v>400</v>
      </c>
      <c r="F138" s="39">
        <v>0.43</v>
      </c>
      <c r="G138" s="37">
        <f t="shared" si="10"/>
        <v>172</v>
      </c>
      <c r="H138" s="40"/>
      <c r="I138" s="41">
        <f t="shared" si="11"/>
        <v>0</v>
      </c>
      <c r="J138" s="42"/>
      <c r="K138" s="42">
        <f t="shared" si="13"/>
        <v>0</v>
      </c>
      <c r="L138" s="41">
        <f t="shared" si="17"/>
        <v>228</v>
      </c>
      <c r="M138" s="41">
        <f t="shared" si="18"/>
        <v>228</v>
      </c>
      <c r="N138" s="37">
        <v>0</v>
      </c>
      <c r="O138" s="41">
        <f>M138+N138</f>
        <v>228</v>
      </c>
      <c r="P138" s="36"/>
    </row>
    <row r="139" spans="1:16" s="43" customFormat="1" ht="12.75">
      <c r="A139" s="35"/>
      <c r="B139" s="36">
        <v>118</v>
      </c>
      <c r="C139" s="37" t="s">
        <v>33</v>
      </c>
      <c r="D139" s="36" t="s">
        <v>66</v>
      </c>
      <c r="E139" s="38">
        <v>800</v>
      </c>
      <c r="F139" s="39">
        <v>0.12</v>
      </c>
      <c r="G139" s="37">
        <f t="shared" si="10"/>
        <v>96</v>
      </c>
      <c r="H139" s="40"/>
      <c r="I139" s="41">
        <f t="shared" si="11"/>
        <v>0</v>
      </c>
      <c r="J139" s="42"/>
      <c r="K139" s="42">
        <f t="shared" si="13"/>
        <v>0</v>
      </c>
      <c r="L139" s="41">
        <f t="shared" si="17"/>
        <v>704</v>
      </c>
      <c r="M139" s="41">
        <f t="shared" si="18"/>
        <v>704</v>
      </c>
      <c r="N139" s="37">
        <v>0</v>
      </c>
      <c r="O139" s="41">
        <f>M139+N139</f>
        <v>704</v>
      </c>
      <c r="P139" s="36"/>
    </row>
    <row r="140" spans="1:16" s="43" customFormat="1" ht="12.75">
      <c r="A140" s="35"/>
      <c r="B140" s="36">
        <v>119</v>
      </c>
      <c r="C140" s="37" t="s">
        <v>33</v>
      </c>
      <c r="D140" s="36" t="s">
        <v>61</v>
      </c>
      <c r="E140" s="38">
        <v>1260</v>
      </c>
      <c r="F140" s="39"/>
      <c r="G140" s="37"/>
      <c r="H140" s="40"/>
      <c r="I140" s="41"/>
      <c r="J140" s="42"/>
      <c r="K140" s="42"/>
      <c r="L140" s="41"/>
      <c r="M140" s="41"/>
      <c r="N140" s="37"/>
      <c r="O140" s="41"/>
      <c r="P140" s="36" t="s">
        <v>34</v>
      </c>
    </row>
    <row r="141" spans="1:16" s="43" customFormat="1" ht="12.75">
      <c r="A141" s="35"/>
      <c r="B141" s="36">
        <v>120</v>
      </c>
      <c r="C141" s="37" t="s">
        <v>33</v>
      </c>
      <c r="D141" s="36">
        <v>0.4</v>
      </c>
      <c r="E141" s="38">
        <v>400</v>
      </c>
      <c r="F141" s="39"/>
      <c r="G141" s="37"/>
      <c r="H141" s="40"/>
      <c r="I141" s="41"/>
      <c r="J141" s="42"/>
      <c r="K141" s="42"/>
      <c r="L141" s="41"/>
      <c r="M141" s="41"/>
      <c r="N141" s="37"/>
      <c r="O141" s="41"/>
      <c r="P141" s="36" t="s">
        <v>34</v>
      </c>
    </row>
    <row r="142" spans="1:16" ht="16.5" customHeight="1">
      <c r="A142" s="35"/>
      <c r="B142" s="36" t="s">
        <v>41</v>
      </c>
      <c r="C142" s="37" t="s">
        <v>33</v>
      </c>
      <c r="D142" s="36" t="s">
        <v>61</v>
      </c>
      <c r="E142" s="38">
        <v>1260</v>
      </c>
      <c r="F142" s="48"/>
      <c r="G142" s="37"/>
      <c r="H142" s="40"/>
      <c r="I142" s="41"/>
      <c r="J142" s="42"/>
      <c r="K142" s="42"/>
      <c r="L142" s="41">
        <f t="shared" si="17"/>
        <v>1260</v>
      </c>
      <c r="M142" s="41">
        <f t="shared" si="18"/>
        <v>1260</v>
      </c>
      <c r="N142" s="37">
        <v>0</v>
      </c>
      <c r="O142" s="41">
        <f t="shared" si="12"/>
        <v>1260</v>
      </c>
      <c r="P142" s="36" t="s">
        <v>37</v>
      </c>
    </row>
    <row r="143" spans="1:16" ht="12.75">
      <c r="A143" s="35"/>
      <c r="B143" s="36" t="s">
        <v>42</v>
      </c>
      <c r="C143" s="37" t="s">
        <v>33</v>
      </c>
      <c r="D143" s="36" t="s">
        <v>61</v>
      </c>
      <c r="E143" s="38">
        <v>1260</v>
      </c>
      <c r="F143" s="39"/>
      <c r="G143" s="37"/>
      <c r="H143" s="40"/>
      <c r="I143" s="41"/>
      <c r="J143" s="42"/>
      <c r="K143" s="42"/>
      <c r="L143" s="41">
        <f t="shared" si="17"/>
        <v>1260</v>
      </c>
      <c r="M143" s="41">
        <f t="shared" si="18"/>
        <v>1260</v>
      </c>
      <c r="N143" s="37">
        <v>0</v>
      </c>
      <c r="O143" s="41">
        <f t="shared" si="12"/>
        <v>1260</v>
      </c>
      <c r="P143" s="36" t="s">
        <v>37</v>
      </c>
    </row>
    <row r="144" spans="1:16" ht="25.5" customHeight="1">
      <c r="A144" s="35"/>
      <c r="B144" s="36" t="s">
        <v>43</v>
      </c>
      <c r="C144" s="37" t="s">
        <v>33</v>
      </c>
      <c r="D144" s="36" t="s">
        <v>74</v>
      </c>
      <c r="E144" s="38">
        <v>2000</v>
      </c>
      <c r="F144" s="39"/>
      <c r="G144" s="37"/>
      <c r="H144" s="40"/>
      <c r="I144" s="41"/>
      <c r="J144" s="42"/>
      <c r="K144" s="42"/>
      <c r="L144" s="41">
        <f t="shared" si="17"/>
        <v>2000</v>
      </c>
      <c r="M144" s="41">
        <f t="shared" si="18"/>
        <v>2000</v>
      </c>
      <c r="N144" s="37">
        <v>0</v>
      </c>
      <c r="O144" s="41">
        <f t="shared" si="12"/>
        <v>2000</v>
      </c>
      <c r="P144" s="36" t="s">
        <v>37</v>
      </c>
    </row>
    <row r="145" spans="1:16" ht="27.75" customHeight="1">
      <c r="A145" s="35"/>
      <c r="B145" s="36" t="s">
        <v>44</v>
      </c>
      <c r="C145" s="37" t="s">
        <v>33</v>
      </c>
      <c r="D145" s="36">
        <v>0.63</v>
      </c>
      <c r="E145" s="38">
        <v>630</v>
      </c>
      <c r="F145" s="39">
        <v>0.03</v>
      </c>
      <c r="G145" s="37">
        <f t="shared" si="10"/>
        <v>18.9</v>
      </c>
      <c r="H145" s="40"/>
      <c r="I145" s="41">
        <f t="shared" si="11"/>
        <v>0</v>
      </c>
      <c r="J145" s="42"/>
      <c r="K145" s="42">
        <f t="shared" si="13"/>
        <v>0</v>
      </c>
      <c r="L145" s="41">
        <f t="shared" si="17"/>
        <v>611.1</v>
      </c>
      <c r="M145" s="41">
        <f t="shared" si="18"/>
        <v>611.1</v>
      </c>
      <c r="N145" s="37">
        <v>0</v>
      </c>
      <c r="O145" s="41">
        <f t="shared" si="12"/>
        <v>611.1</v>
      </c>
      <c r="P145" s="36" t="s">
        <v>37</v>
      </c>
    </row>
    <row r="146" spans="1:16" ht="12.75">
      <c r="A146" s="35"/>
      <c r="B146" s="36" t="s">
        <v>45</v>
      </c>
      <c r="C146" s="37" t="s">
        <v>36</v>
      </c>
      <c r="D146" s="36" t="s">
        <v>64</v>
      </c>
      <c r="E146" s="38">
        <v>650</v>
      </c>
      <c r="F146" s="39">
        <v>0.16</v>
      </c>
      <c r="G146" s="37">
        <f t="shared" si="10"/>
        <v>104</v>
      </c>
      <c r="H146" s="40"/>
      <c r="I146" s="41">
        <f t="shared" si="11"/>
        <v>0</v>
      </c>
      <c r="J146" s="42"/>
      <c r="K146" s="42">
        <f t="shared" si="13"/>
        <v>0</v>
      </c>
      <c r="L146" s="41">
        <f>E146-G146-K146</f>
        <v>546</v>
      </c>
      <c r="M146" s="41">
        <f t="shared" si="18"/>
        <v>546</v>
      </c>
      <c r="N146" s="37">
        <v>0</v>
      </c>
      <c r="O146" s="41">
        <f t="shared" si="12"/>
        <v>546</v>
      </c>
      <c r="P146" s="36"/>
    </row>
    <row r="147" spans="1:16" ht="26.25">
      <c r="A147" s="35"/>
      <c r="B147" s="36" t="s">
        <v>46</v>
      </c>
      <c r="C147" s="37" t="s">
        <v>36</v>
      </c>
      <c r="D147" s="36">
        <v>0.25</v>
      </c>
      <c r="E147" s="38">
        <v>250</v>
      </c>
      <c r="F147" s="46"/>
      <c r="G147" s="37">
        <f t="shared" si="10"/>
        <v>0</v>
      </c>
      <c r="H147" s="40"/>
      <c r="I147" s="41">
        <f t="shared" si="11"/>
        <v>0</v>
      </c>
      <c r="J147" s="42"/>
      <c r="K147" s="42">
        <f t="shared" si="13"/>
        <v>0</v>
      </c>
      <c r="L147" s="41">
        <f>E147-G147-K147</f>
        <v>250</v>
      </c>
      <c r="M147" s="41">
        <f t="shared" si="18"/>
        <v>250</v>
      </c>
      <c r="N147" s="37">
        <v>0</v>
      </c>
      <c r="O147" s="41">
        <f t="shared" si="12"/>
        <v>250</v>
      </c>
      <c r="P147" s="36"/>
    </row>
    <row r="148" spans="1:16" ht="26.25">
      <c r="A148" s="35"/>
      <c r="B148" s="36" t="s">
        <v>47</v>
      </c>
      <c r="C148" s="37" t="s">
        <v>33</v>
      </c>
      <c r="D148" s="36">
        <v>0.1</v>
      </c>
      <c r="E148" s="38">
        <v>100</v>
      </c>
      <c r="F148" s="65">
        <v>0.08</v>
      </c>
      <c r="G148" s="37">
        <f t="shared" si="10"/>
        <v>8</v>
      </c>
      <c r="H148" s="40"/>
      <c r="I148" s="41">
        <f t="shared" si="11"/>
        <v>0</v>
      </c>
      <c r="J148" s="42"/>
      <c r="K148" s="42">
        <f t="shared" si="13"/>
        <v>0</v>
      </c>
      <c r="L148" s="41">
        <f t="shared" si="17"/>
        <v>92</v>
      </c>
      <c r="M148" s="41">
        <f t="shared" si="18"/>
        <v>92</v>
      </c>
      <c r="N148" s="37">
        <v>0</v>
      </c>
      <c r="O148" s="41">
        <f t="shared" si="12"/>
        <v>92</v>
      </c>
      <c r="P148" s="36"/>
    </row>
    <row r="149" spans="1:16" ht="21">
      <c r="A149" s="35"/>
      <c r="B149" s="49" t="s">
        <v>48</v>
      </c>
      <c r="C149" s="37" t="s">
        <v>33</v>
      </c>
      <c r="D149" s="36"/>
      <c r="E149" s="50"/>
      <c r="F149" s="51"/>
      <c r="G149" s="37"/>
      <c r="H149" s="40"/>
      <c r="I149" s="41"/>
      <c r="J149" s="42"/>
      <c r="K149" s="42"/>
      <c r="L149" s="41"/>
      <c r="M149" s="41"/>
      <c r="N149" s="37"/>
      <c r="O149" s="41"/>
      <c r="P149" s="36" t="s">
        <v>34</v>
      </c>
    </row>
    <row r="150" spans="1:16" ht="12.75">
      <c r="A150" s="52"/>
      <c r="B150" s="52"/>
      <c r="C150" s="52"/>
      <c r="D150" s="52"/>
      <c r="E150" s="53"/>
      <c r="F150" s="51"/>
      <c r="G150" s="35"/>
      <c r="H150" s="54"/>
      <c r="I150" s="52"/>
      <c r="J150" s="54"/>
      <c r="K150" s="54"/>
      <c r="L150" s="52"/>
      <c r="M150" s="52"/>
      <c r="N150" s="52"/>
      <c r="O150" s="52"/>
      <c r="P150" s="52"/>
    </row>
    <row r="151" spans="1:16" ht="12.75">
      <c r="A151" s="52"/>
      <c r="B151" s="52"/>
      <c r="C151" s="52"/>
      <c r="D151" s="52"/>
      <c r="E151" s="53"/>
      <c r="F151" s="51"/>
      <c r="G151" s="35"/>
      <c r="H151" s="54"/>
      <c r="I151" s="52"/>
      <c r="J151" s="54"/>
      <c r="K151" s="54"/>
      <c r="L151" s="52"/>
      <c r="M151" s="52"/>
      <c r="N151" s="52"/>
      <c r="O151" s="52"/>
      <c r="P151" s="52"/>
    </row>
    <row r="152" spans="1:16" ht="12.75">
      <c r="A152" s="52"/>
      <c r="B152" s="52"/>
      <c r="C152" s="52"/>
      <c r="D152" s="52"/>
      <c r="E152" s="53"/>
      <c r="F152" s="55"/>
      <c r="G152" s="35"/>
      <c r="H152" s="54"/>
      <c r="I152" s="52"/>
      <c r="J152" s="54"/>
      <c r="K152" s="54"/>
      <c r="L152" s="52"/>
      <c r="M152" s="52"/>
      <c r="N152" s="52"/>
      <c r="O152" s="52"/>
      <c r="P152" s="52"/>
    </row>
    <row r="153" spans="1:16" ht="12.75">
      <c r="A153" s="86" t="s">
        <v>49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</row>
    <row r="154" spans="1:16" ht="12.75">
      <c r="A154" s="52"/>
      <c r="B154" s="56" t="s">
        <v>50</v>
      </c>
      <c r="C154" s="52"/>
      <c r="D154" s="52"/>
      <c r="E154" s="53"/>
      <c r="F154" s="55"/>
      <c r="G154" s="35"/>
      <c r="H154" s="54"/>
      <c r="I154" s="52"/>
      <c r="J154" s="54"/>
      <c r="K154" s="54"/>
      <c r="L154" s="52"/>
      <c r="M154" s="52"/>
      <c r="N154" s="52"/>
      <c r="O154" s="52"/>
      <c r="P154" s="57"/>
    </row>
    <row r="155" spans="1:16" ht="12.75">
      <c r="A155" s="52"/>
      <c r="B155" s="56" t="s">
        <v>51</v>
      </c>
      <c r="C155" s="52"/>
      <c r="D155" s="52"/>
      <c r="E155" s="53"/>
      <c r="F155" s="55"/>
      <c r="G155" s="35"/>
      <c r="H155" s="54"/>
      <c r="I155" s="52"/>
      <c r="J155" s="54"/>
      <c r="K155" s="54"/>
      <c r="L155" s="52"/>
      <c r="M155" s="52"/>
      <c r="N155" s="52"/>
      <c r="O155" s="52"/>
      <c r="P155" s="52"/>
    </row>
    <row r="156" spans="1:16" ht="12.75">
      <c r="A156" s="52"/>
      <c r="B156" s="56" t="s">
        <v>52</v>
      </c>
      <c r="C156" s="52"/>
      <c r="D156" s="52"/>
      <c r="E156" s="53"/>
      <c r="F156" s="55"/>
      <c r="G156" s="35"/>
      <c r="H156" s="54"/>
      <c r="I156" s="52"/>
      <c r="J156" s="54"/>
      <c r="K156" s="54"/>
      <c r="L156" s="52"/>
      <c r="M156" s="52"/>
      <c r="N156" s="52"/>
      <c r="O156" s="52"/>
      <c r="P156" s="52"/>
    </row>
    <row r="157" spans="1:16" ht="12.75">
      <c r="A157" s="52"/>
      <c r="B157" s="52"/>
      <c r="C157" s="52"/>
      <c r="D157" s="52"/>
      <c r="E157" s="53"/>
      <c r="F157" s="55"/>
      <c r="G157" s="35"/>
      <c r="H157" s="54"/>
      <c r="I157" s="52"/>
      <c r="J157" s="54"/>
      <c r="K157" s="54"/>
      <c r="L157" s="52"/>
      <c r="M157" s="52"/>
      <c r="N157" s="52"/>
      <c r="O157" s="52"/>
      <c r="P157" s="52"/>
    </row>
    <row r="158" spans="1:16" ht="12.75">
      <c r="A158" s="58"/>
      <c r="B158" s="58"/>
      <c r="C158" s="58"/>
      <c r="D158" s="58"/>
      <c r="E158" s="59"/>
      <c r="F158" s="60"/>
      <c r="G158" s="61"/>
      <c r="H158" s="62"/>
      <c r="I158" s="58"/>
      <c r="J158" s="62"/>
      <c r="K158" s="62"/>
      <c r="L158" s="58"/>
      <c r="M158" s="58"/>
      <c r="N158" s="58"/>
      <c r="O158" s="58"/>
      <c r="P158" s="58"/>
    </row>
    <row r="159" spans="1:16" ht="24.75" customHeight="1">
      <c r="A159" s="87" t="s">
        <v>53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</row>
    <row r="160" spans="1:16" ht="36.75" customHeight="1">
      <c r="A160" s="88" t="s">
        <v>54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</row>
    <row r="161" ht="12.75">
      <c r="P161" s="63"/>
    </row>
    <row r="162" spans="7:15" ht="12.75">
      <c r="G162" s="83" t="s">
        <v>55</v>
      </c>
      <c r="H162" s="83"/>
      <c r="I162" s="83"/>
      <c r="J162" s="85" t="s">
        <v>75</v>
      </c>
      <c r="K162" s="85"/>
      <c r="L162" s="85"/>
      <c r="M162" s="85"/>
      <c r="N162" s="85"/>
      <c r="O162" s="85"/>
    </row>
    <row r="163" spans="7:16" ht="12.75">
      <c r="G163" s="83" t="s">
        <v>56</v>
      </c>
      <c r="H163" s="83"/>
      <c r="I163" s="83"/>
      <c r="J163" s="84" t="s">
        <v>57</v>
      </c>
      <c r="K163" s="84"/>
      <c r="L163" s="84"/>
      <c r="M163" s="84"/>
      <c r="N163" s="64"/>
      <c r="O163" s="64"/>
      <c r="P163" s="64"/>
    </row>
    <row r="164" spans="7:16" ht="12.75">
      <c r="G164" s="83" t="s">
        <v>58</v>
      </c>
      <c r="H164" s="83"/>
      <c r="I164" s="83"/>
      <c r="J164" s="85" t="s">
        <v>59</v>
      </c>
      <c r="K164" s="85"/>
      <c r="L164" s="85"/>
      <c r="M164" s="85"/>
      <c r="N164" s="85"/>
      <c r="O164" s="85"/>
      <c r="P164" s="64"/>
    </row>
    <row r="165" ht="12.75">
      <c r="P165" s="64"/>
    </row>
  </sheetData>
  <sheetProtection selectLockedCells="1" selectUnlockedCells="1"/>
  <autoFilter ref="E1:E166"/>
  <mergeCells count="29">
    <mergeCell ref="G162:I162"/>
    <mergeCell ref="J163:M163"/>
    <mergeCell ref="G164:I164"/>
    <mergeCell ref="J162:O162"/>
    <mergeCell ref="J164:O164"/>
    <mergeCell ref="A19:P19"/>
    <mergeCell ref="A153:P153"/>
    <mergeCell ref="A159:P159"/>
    <mergeCell ref="A160:P160"/>
    <mergeCell ref="G163:I163"/>
    <mergeCell ref="B10:E10"/>
    <mergeCell ref="G10:L10"/>
    <mergeCell ref="B11:E11"/>
    <mergeCell ref="G11:L11"/>
    <mergeCell ref="A13:P13"/>
    <mergeCell ref="A15:P15"/>
    <mergeCell ref="A6:P6"/>
    <mergeCell ref="B8:B9"/>
    <mergeCell ref="C8:E8"/>
    <mergeCell ref="G8:L8"/>
    <mergeCell ref="C9:E9"/>
    <mergeCell ref="G9:L9"/>
    <mergeCell ref="B1:G1"/>
    <mergeCell ref="M1:N1"/>
    <mergeCell ref="B2:G2"/>
    <mergeCell ref="L2:P2"/>
    <mergeCell ref="B3:G3"/>
    <mergeCell ref="L3:P4"/>
    <mergeCell ref="B4:G4"/>
  </mergeCells>
  <hyperlinks>
    <hyperlink ref="G9" r:id="rId1" display="http://etsvu.ru/disclosure-standard/volume-availability/"/>
  </hyperlinks>
  <printOptions/>
  <pageMargins left="0.6319444444444444" right="0.03888888888888889" top="0.5902777777777778" bottom="0.5902777777777777" header="0.5118055555555555" footer="0.5118055555555555"/>
  <pageSetup horizontalDpi="600" verticalDpi="600" orientation="landscape" paperSize="9" r:id="rId2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Соколова</cp:lastModifiedBy>
  <cp:lastPrinted>2021-04-07T13:59:47Z</cp:lastPrinted>
  <dcterms:modified xsi:type="dcterms:W3CDTF">2021-04-07T13:59:49Z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